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 отчетов ОО_1" sheetId="1" r:id="rId1"/>
  </sheets>
  <definedNames>
    <definedName name="_xlnm.Print_Titles" localSheetId="0">'из отчетов ОО_1'!$5:$6</definedName>
    <definedName name="_xlnm.Print_Area" localSheetId="0">'из отчетов ОО_1'!$A$1:$AJ$72</definedName>
  </definedNames>
  <calcPr fullCalcOnLoad="1"/>
</workbook>
</file>

<file path=xl/sharedStrings.xml><?xml version="1.0" encoding="utf-8"?>
<sst xmlns="http://schemas.openxmlformats.org/spreadsheetml/2006/main" count="165" uniqueCount="75">
  <si>
    <t xml:space="preserve"> </t>
  </si>
  <si>
    <t>1 классы</t>
  </si>
  <si>
    <t>2 классы</t>
  </si>
  <si>
    <t>3 классы</t>
  </si>
  <si>
    <t>4 классы</t>
  </si>
  <si>
    <t>1 - 4 кл</t>
  </si>
  <si>
    <t>5 классы</t>
  </si>
  <si>
    <t>6 классы</t>
  </si>
  <si>
    <t>7 классы</t>
  </si>
  <si>
    <t>8 классы</t>
  </si>
  <si>
    <t>9 классы</t>
  </si>
  <si>
    <t>5-9 кл.</t>
  </si>
  <si>
    <t>10 классы</t>
  </si>
  <si>
    <t>11 классы</t>
  </si>
  <si>
    <t>всего</t>
  </si>
  <si>
    <t>кл.</t>
  </si>
  <si>
    <t>уч-ся</t>
  </si>
  <si>
    <t>Школа 1</t>
  </si>
  <si>
    <t>норма</t>
  </si>
  <si>
    <t>скк</t>
  </si>
  <si>
    <t>Школа 2</t>
  </si>
  <si>
    <t>Школа 3</t>
  </si>
  <si>
    <t>Школа 4</t>
  </si>
  <si>
    <t>Школа 5</t>
  </si>
  <si>
    <t>Школа 7</t>
  </si>
  <si>
    <t>Школа 11</t>
  </si>
  <si>
    <t>Школа 14</t>
  </si>
  <si>
    <t>Школа 15</t>
  </si>
  <si>
    <t>Школа 16</t>
  </si>
  <si>
    <t>Школа 17</t>
  </si>
  <si>
    <t>Школа 19</t>
  </si>
  <si>
    <t>Школа 20</t>
  </si>
  <si>
    <t>Школа 21</t>
  </si>
  <si>
    <t>Школа 22</t>
  </si>
  <si>
    <t>Школа 25</t>
  </si>
  <si>
    <t>Школа 30</t>
  </si>
  <si>
    <t>Школа 31</t>
  </si>
  <si>
    <t>Школа 32</t>
  </si>
  <si>
    <t>Школа 34</t>
  </si>
  <si>
    <t>Школа 35</t>
  </si>
  <si>
    <t>Школа 37</t>
  </si>
  <si>
    <t>Школа 38</t>
  </si>
  <si>
    <t xml:space="preserve">Школа 39 </t>
  </si>
  <si>
    <t>Школа 40</t>
  </si>
  <si>
    <t>Лицей 9</t>
  </si>
  <si>
    <t>Школа 51</t>
  </si>
  <si>
    <t>Школа 60</t>
  </si>
  <si>
    <t>Лицей  10</t>
  </si>
  <si>
    <t>Всего</t>
  </si>
  <si>
    <t>12 классы</t>
  </si>
  <si>
    <t xml:space="preserve">средняя наполняемость </t>
  </si>
  <si>
    <t>УТВЕРЖДАЮ:</t>
  </si>
  <si>
    <t>Итого:</t>
  </si>
  <si>
    <t>Средняя наполняемость класса</t>
  </si>
  <si>
    <t>ВСОШ № 1</t>
  </si>
  <si>
    <t>10-12кл.</t>
  </si>
  <si>
    <t>Средняя наполняемость</t>
  </si>
  <si>
    <t>СКК</t>
  </si>
  <si>
    <t>углубл</t>
  </si>
  <si>
    <t>автоном</t>
  </si>
  <si>
    <t>бюджет</t>
  </si>
  <si>
    <t xml:space="preserve">без ВСОШ и интерната </t>
  </si>
  <si>
    <t>без школы 39 и корр</t>
  </si>
  <si>
    <t>городские ОУ</t>
  </si>
  <si>
    <t>классы нормы</t>
  </si>
  <si>
    <t>лагерь</t>
  </si>
  <si>
    <t>Школа 27</t>
  </si>
  <si>
    <t>класс УО</t>
  </si>
  <si>
    <t>класс ЗПР</t>
  </si>
  <si>
    <t>Начальник Управления образования___________________ Л.М. Миннуллина</t>
  </si>
  <si>
    <t>норма Днев</t>
  </si>
  <si>
    <t>норма ВСОШ</t>
  </si>
  <si>
    <t>ОВЗ</t>
  </si>
  <si>
    <t>УО</t>
  </si>
  <si>
    <r>
      <t xml:space="preserve">                                                                   </t>
    </r>
    <r>
      <rPr>
        <b/>
        <i/>
        <sz val="16"/>
        <rFont val="Times New Roman"/>
        <family val="1"/>
      </rPr>
      <t xml:space="preserve">   Комплектование муниципальных общеобразовательных учреждений г. Каменска-Уральского на  2017-2018 учебный год </t>
    </r>
    <r>
      <rPr>
        <b/>
        <i/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</si>
</sst>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0000"/>
    <numFmt numFmtId="188" formatCode="[$-FC19]d\ mmmm\ yyyy\ &quot;г.&quot;"/>
  </numFmts>
  <fonts count="5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10" fillId="0" borderId="0" xfId="0" applyNumberFormat="1" applyFont="1" applyAlignment="1">
      <alignment/>
    </xf>
    <xf numFmtId="0" fontId="6" fillId="32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86" fontId="2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181" fontId="17" fillId="0" borderId="10" xfId="0" applyNumberFormat="1" applyFont="1" applyBorder="1" applyAlignment="1">
      <alignment horizontal="center"/>
    </xf>
    <xf numFmtId="181" fontId="15" fillId="0" borderId="10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1" fontId="4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81" fontId="19" fillId="0" borderId="1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" fontId="6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" fontId="6" fillId="32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88"/>
  <sheetViews>
    <sheetView tabSelected="1" zoomScaleSheetLayoutView="74" zoomScalePageLayoutView="0" workbookViewId="0" topLeftCell="A1">
      <pane xSplit="1" ySplit="6" topLeftCell="B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38" sqref="R38"/>
    </sheetView>
  </sheetViews>
  <sheetFormatPr defaultColWidth="9.140625" defaultRowHeight="12.75"/>
  <cols>
    <col min="1" max="1" width="10.7109375" style="2" customWidth="1"/>
    <col min="2" max="2" width="8.00390625" style="2" customWidth="1"/>
    <col min="3" max="3" width="6.57421875" style="2" customWidth="1"/>
    <col min="4" max="4" width="7.28125" style="2" customWidth="1"/>
    <col min="5" max="5" width="6.7109375" style="6" customWidth="1"/>
    <col min="6" max="6" width="7.140625" style="2" customWidth="1"/>
    <col min="7" max="7" width="6.57421875" style="2" customWidth="1"/>
    <col min="8" max="8" width="7.00390625" style="2" customWidth="1"/>
    <col min="9" max="9" width="6.28125" style="2" customWidth="1"/>
    <col min="10" max="10" width="7.28125" style="2" customWidth="1"/>
    <col min="11" max="11" width="7.8515625" style="2" customWidth="1"/>
    <col min="12" max="12" width="7.7109375" style="2" customWidth="1"/>
    <col min="13" max="13" width="6.57421875" style="2" customWidth="1"/>
    <col min="14" max="14" width="9.8515625" style="2" customWidth="1"/>
    <col min="15" max="15" width="6.421875" style="2" customWidth="1"/>
    <col min="16" max="16" width="6.57421875" style="2" customWidth="1"/>
    <col min="17" max="17" width="6.7109375" style="2" customWidth="1"/>
    <col min="18" max="18" width="6.57421875" style="2" customWidth="1"/>
    <col min="19" max="20" width="6.8515625" style="2" customWidth="1"/>
    <col min="21" max="21" width="6.57421875" style="2" customWidth="1"/>
    <col min="22" max="22" width="7.7109375" style="2" customWidth="1"/>
    <col min="23" max="23" width="8.140625" style="2" customWidth="1"/>
    <col min="24" max="24" width="7.8515625" style="2" customWidth="1"/>
    <col min="25" max="25" width="6.8515625" style="2" customWidth="1"/>
    <col min="26" max="26" width="11.140625" style="2" customWidth="1"/>
    <col min="27" max="27" width="6.57421875" style="2" customWidth="1"/>
    <col min="28" max="30" width="6.7109375" style="2" customWidth="1"/>
    <col min="31" max="31" width="7.00390625" style="2" customWidth="1"/>
    <col min="32" max="32" width="7.28125" style="2" customWidth="1"/>
    <col min="33" max="34" width="9.140625" style="2" customWidth="1"/>
    <col min="35" max="35" width="7.7109375" style="2" hidden="1" customWidth="1"/>
    <col min="36" max="36" width="10.7109375" style="2" customWidth="1"/>
    <col min="37" max="37" width="13.7109375" style="2" bestFit="1" customWidth="1"/>
    <col min="38" max="38" width="9.140625" style="2" customWidth="1"/>
    <col min="39" max="39" width="16.140625" style="2" customWidth="1"/>
    <col min="40" max="40" width="11.00390625" style="2" customWidth="1"/>
    <col min="41" max="16384" width="9.140625" style="2" customWidth="1"/>
  </cols>
  <sheetData>
    <row r="1" spans="23:42" ht="19.5">
      <c r="W1" s="85" t="s">
        <v>51</v>
      </c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N1" s="9"/>
      <c r="AO1" s="9"/>
      <c r="AP1" s="9"/>
    </row>
    <row r="2" spans="23:42" ht="16.5" customHeight="1">
      <c r="W2" s="29" t="s">
        <v>69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N2" s="9"/>
      <c r="AO2" s="9"/>
      <c r="AP2" s="9"/>
    </row>
    <row r="3" spans="1:42" ht="20.25">
      <c r="A3" s="23" t="s">
        <v>74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N3" s="9"/>
      <c r="AO3" s="9"/>
      <c r="AP3" s="9"/>
    </row>
    <row r="4" spans="1:42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N4" s="9"/>
      <c r="AO4" s="9"/>
      <c r="AP4" s="9"/>
    </row>
    <row r="5" spans="1:42" ht="26.25" customHeight="1">
      <c r="A5" s="87" t="s">
        <v>0</v>
      </c>
      <c r="B5" s="4"/>
      <c r="C5" s="79" t="s">
        <v>1</v>
      </c>
      <c r="D5" s="79"/>
      <c r="E5" s="84" t="s">
        <v>2</v>
      </c>
      <c r="F5" s="84"/>
      <c r="G5" s="79" t="s">
        <v>3</v>
      </c>
      <c r="H5" s="79"/>
      <c r="I5" s="79" t="s">
        <v>4</v>
      </c>
      <c r="J5" s="79"/>
      <c r="K5" s="86" t="s">
        <v>5</v>
      </c>
      <c r="L5" s="86"/>
      <c r="M5" s="79" t="s">
        <v>6</v>
      </c>
      <c r="N5" s="79"/>
      <c r="O5" s="79" t="s">
        <v>7</v>
      </c>
      <c r="P5" s="79"/>
      <c r="Q5" s="79" t="s">
        <v>8</v>
      </c>
      <c r="R5" s="79"/>
      <c r="S5" s="79" t="s">
        <v>9</v>
      </c>
      <c r="T5" s="79"/>
      <c r="U5" s="79" t="s">
        <v>10</v>
      </c>
      <c r="V5" s="79"/>
      <c r="W5" s="86" t="s">
        <v>11</v>
      </c>
      <c r="X5" s="86"/>
      <c r="Y5" s="79" t="s">
        <v>12</v>
      </c>
      <c r="Z5" s="79"/>
      <c r="AA5" s="79" t="s">
        <v>13</v>
      </c>
      <c r="AB5" s="79"/>
      <c r="AC5" s="79" t="s">
        <v>49</v>
      </c>
      <c r="AD5" s="79"/>
      <c r="AE5" s="80" t="s">
        <v>55</v>
      </c>
      <c r="AF5" s="80"/>
      <c r="AG5" s="81" t="s">
        <v>14</v>
      </c>
      <c r="AH5" s="81"/>
      <c r="AI5" s="77" t="s">
        <v>50</v>
      </c>
      <c r="AJ5" s="25" t="s">
        <v>53</v>
      </c>
      <c r="AK5" s="4" t="s">
        <v>65</v>
      </c>
      <c r="AL5" s="4"/>
      <c r="AM5" s="72"/>
      <c r="AN5" s="73"/>
      <c r="AO5" s="9"/>
      <c r="AP5" s="9"/>
    </row>
    <row r="6" spans="1:42" ht="15.75" customHeight="1">
      <c r="A6" s="87"/>
      <c r="B6" s="4"/>
      <c r="C6" s="3" t="s">
        <v>15</v>
      </c>
      <c r="D6" s="3" t="s">
        <v>16</v>
      </c>
      <c r="E6" s="26" t="s">
        <v>15</v>
      </c>
      <c r="F6" s="3" t="s">
        <v>16</v>
      </c>
      <c r="G6" s="3" t="s">
        <v>15</v>
      </c>
      <c r="H6" s="3" t="s">
        <v>16</v>
      </c>
      <c r="I6" s="3" t="s">
        <v>15</v>
      </c>
      <c r="J6" s="3" t="s">
        <v>16</v>
      </c>
      <c r="K6" s="27" t="s">
        <v>15</v>
      </c>
      <c r="L6" s="27" t="s">
        <v>16</v>
      </c>
      <c r="M6" s="3" t="s">
        <v>15</v>
      </c>
      <c r="N6" s="3" t="s">
        <v>16</v>
      </c>
      <c r="O6" s="3" t="s">
        <v>15</v>
      </c>
      <c r="P6" s="3" t="s">
        <v>16</v>
      </c>
      <c r="Q6" s="3" t="s">
        <v>15</v>
      </c>
      <c r="R6" s="3" t="s">
        <v>16</v>
      </c>
      <c r="S6" s="3" t="s">
        <v>15</v>
      </c>
      <c r="T6" s="3" t="s">
        <v>16</v>
      </c>
      <c r="U6" s="3" t="s">
        <v>15</v>
      </c>
      <c r="V6" s="3" t="s">
        <v>16</v>
      </c>
      <c r="W6" s="24" t="s">
        <v>15</v>
      </c>
      <c r="X6" s="24" t="s">
        <v>16</v>
      </c>
      <c r="Y6" s="3" t="s">
        <v>15</v>
      </c>
      <c r="Z6" s="3" t="s">
        <v>16</v>
      </c>
      <c r="AA6" s="3" t="s">
        <v>15</v>
      </c>
      <c r="AB6" s="3" t="s">
        <v>16</v>
      </c>
      <c r="AC6" s="3" t="s">
        <v>15</v>
      </c>
      <c r="AD6" s="3" t="s">
        <v>16</v>
      </c>
      <c r="AE6" s="27" t="s">
        <v>15</v>
      </c>
      <c r="AF6" s="27" t="s">
        <v>16</v>
      </c>
      <c r="AG6" s="28" t="s">
        <v>15</v>
      </c>
      <c r="AH6" s="28" t="s">
        <v>16</v>
      </c>
      <c r="AI6" s="78"/>
      <c r="AJ6" s="4"/>
      <c r="AK6" s="4"/>
      <c r="AL6" s="4"/>
      <c r="AM6" s="72"/>
      <c r="AN6" s="73"/>
      <c r="AO6" s="9"/>
      <c r="AP6" s="9"/>
    </row>
    <row r="7" spans="1:42" ht="15.75" customHeight="1">
      <c r="A7" s="30" t="s">
        <v>17</v>
      </c>
      <c r="B7" s="4" t="s">
        <v>18</v>
      </c>
      <c r="C7" s="54">
        <v>3</v>
      </c>
      <c r="D7" s="55">
        <v>82</v>
      </c>
      <c r="E7" s="54">
        <v>3</v>
      </c>
      <c r="F7" s="55">
        <v>74</v>
      </c>
      <c r="G7" s="54">
        <v>2</v>
      </c>
      <c r="H7" s="55">
        <v>50</v>
      </c>
      <c r="I7" s="54">
        <v>3</v>
      </c>
      <c r="J7" s="55">
        <v>75</v>
      </c>
      <c r="K7" s="61">
        <f>C7+E7+G7+I7</f>
        <v>11</v>
      </c>
      <c r="L7" s="61">
        <f>D7+F7+H7+J7</f>
        <v>281</v>
      </c>
      <c r="M7" s="54">
        <v>3</v>
      </c>
      <c r="N7" s="55">
        <v>71</v>
      </c>
      <c r="O7" s="54">
        <v>3</v>
      </c>
      <c r="P7" s="55">
        <v>60</v>
      </c>
      <c r="Q7" s="62">
        <v>2</v>
      </c>
      <c r="R7" s="55">
        <v>54</v>
      </c>
      <c r="S7" s="55">
        <v>3</v>
      </c>
      <c r="T7" s="55">
        <v>66</v>
      </c>
      <c r="U7" s="55">
        <v>3</v>
      </c>
      <c r="V7" s="55">
        <v>68</v>
      </c>
      <c r="W7" s="63">
        <f>M7+O7+Q7+S7+U7</f>
        <v>14</v>
      </c>
      <c r="X7" s="64">
        <f>N7+P7+R7+T7+V7</f>
        <v>319</v>
      </c>
      <c r="Y7" s="55">
        <v>1</v>
      </c>
      <c r="Z7" s="55">
        <v>27</v>
      </c>
      <c r="AA7" s="55">
        <v>1</v>
      </c>
      <c r="AB7" s="55">
        <v>27</v>
      </c>
      <c r="AC7" s="33"/>
      <c r="AD7" s="33"/>
      <c r="AE7" s="36">
        <f aca="true" t="shared" si="0" ref="AE7:AE38">Y7+AA7</f>
        <v>2</v>
      </c>
      <c r="AF7" s="36">
        <f aca="true" t="shared" si="1" ref="AF7:AF38">Z7+AB7</f>
        <v>54</v>
      </c>
      <c r="AG7" s="37">
        <f>K7+W7+AE7</f>
        <v>27</v>
      </c>
      <c r="AH7" s="37">
        <f>L7+X7+AF7</f>
        <v>654</v>
      </c>
      <c r="AI7" s="33"/>
      <c r="AJ7" s="38">
        <f>AH7/AG7</f>
        <v>24.22222222222222</v>
      </c>
      <c r="AK7" s="31">
        <f>(L7+N7)*0.45</f>
        <v>158.4</v>
      </c>
      <c r="AL7" s="31">
        <f>L7*0.522</f>
        <v>146.68200000000002</v>
      </c>
      <c r="AM7" s="48"/>
      <c r="AN7" s="51"/>
      <c r="AO7" s="51"/>
      <c r="AP7" s="9"/>
    </row>
    <row r="8" spans="1:42" ht="15.75" customHeight="1">
      <c r="A8" s="30"/>
      <c r="B8" s="4" t="s">
        <v>19</v>
      </c>
      <c r="C8" s="56"/>
      <c r="D8" s="56"/>
      <c r="E8" s="56"/>
      <c r="F8" s="56"/>
      <c r="G8" s="56"/>
      <c r="H8" s="56"/>
      <c r="I8" s="56"/>
      <c r="J8" s="56"/>
      <c r="K8" s="57"/>
      <c r="L8" s="57"/>
      <c r="M8" s="56"/>
      <c r="N8" s="56"/>
      <c r="O8" s="56"/>
      <c r="P8" s="56"/>
      <c r="Q8" s="58"/>
      <c r="R8" s="58"/>
      <c r="S8" s="56"/>
      <c r="T8" s="56"/>
      <c r="U8" s="56"/>
      <c r="V8" s="56"/>
      <c r="W8" s="59"/>
      <c r="X8" s="60"/>
      <c r="Y8" s="56"/>
      <c r="Z8" s="56"/>
      <c r="AA8" s="56"/>
      <c r="AB8" s="56"/>
      <c r="AC8" s="33"/>
      <c r="AD8" s="33"/>
      <c r="AE8" s="36">
        <f t="shared" si="0"/>
        <v>0</v>
      </c>
      <c r="AF8" s="36">
        <f t="shared" si="1"/>
        <v>0</v>
      </c>
      <c r="AG8" s="37"/>
      <c r="AH8" s="37"/>
      <c r="AI8" s="33"/>
      <c r="AJ8" s="38"/>
      <c r="AK8" s="31"/>
      <c r="AL8" s="31"/>
      <c r="AM8" s="48"/>
      <c r="AN8" s="51"/>
      <c r="AO8" s="51"/>
      <c r="AP8" s="9"/>
    </row>
    <row r="9" spans="1:42" ht="15.75" customHeight="1">
      <c r="A9" s="30" t="s">
        <v>20</v>
      </c>
      <c r="B9" s="4" t="s">
        <v>18</v>
      </c>
      <c r="C9" s="54">
        <v>3</v>
      </c>
      <c r="D9" s="55">
        <v>82</v>
      </c>
      <c r="E9" s="54">
        <v>3</v>
      </c>
      <c r="F9" s="55">
        <v>67</v>
      </c>
      <c r="G9" s="54">
        <v>2</v>
      </c>
      <c r="H9" s="55">
        <v>58</v>
      </c>
      <c r="I9" s="54">
        <v>2</v>
      </c>
      <c r="J9" s="55">
        <v>49</v>
      </c>
      <c r="K9" s="61">
        <f>C9+E9+G9+I9</f>
        <v>10</v>
      </c>
      <c r="L9" s="61">
        <f>D9+F9+H9+J9</f>
        <v>256</v>
      </c>
      <c r="M9" s="54">
        <v>2</v>
      </c>
      <c r="N9" s="55">
        <v>39</v>
      </c>
      <c r="O9" s="54">
        <v>1</v>
      </c>
      <c r="P9" s="55">
        <v>30</v>
      </c>
      <c r="Q9" s="62">
        <v>2</v>
      </c>
      <c r="R9" s="55">
        <v>33</v>
      </c>
      <c r="S9" s="55">
        <v>2</v>
      </c>
      <c r="T9" s="55">
        <v>37</v>
      </c>
      <c r="U9" s="55">
        <v>2</v>
      </c>
      <c r="V9" s="55">
        <v>48</v>
      </c>
      <c r="W9" s="63">
        <f>M9+O9+Q9+S9+U9</f>
        <v>9</v>
      </c>
      <c r="X9" s="64">
        <f>N9+P9+R9+T9+V9</f>
        <v>187</v>
      </c>
      <c r="Y9" s="55"/>
      <c r="Z9" s="55"/>
      <c r="AA9" s="55">
        <v>1</v>
      </c>
      <c r="AB9" s="55">
        <v>14</v>
      </c>
      <c r="AC9" s="33"/>
      <c r="AD9" s="33"/>
      <c r="AE9" s="36">
        <f t="shared" si="0"/>
        <v>1</v>
      </c>
      <c r="AF9" s="36">
        <f t="shared" si="1"/>
        <v>14</v>
      </c>
      <c r="AG9" s="37">
        <f>K9+W9+AE9</f>
        <v>20</v>
      </c>
      <c r="AH9" s="37">
        <f>L9+X9+AF9</f>
        <v>457</v>
      </c>
      <c r="AI9" s="33"/>
      <c r="AJ9" s="38">
        <f>AH9/AG9</f>
        <v>22.85</v>
      </c>
      <c r="AK9" s="31">
        <f aca="true" t="shared" si="2" ref="AK9:AK65">(L9+N9)*0.45</f>
        <v>132.75</v>
      </c>
      <c r="AL9" s="31">
        <f aca="true" t="shared" si="3" ref="AL9:AL65">L9*0.522</f>
        <v>133.632</v>
      </c>
      <c r="AM9" s="48"/>
      <c r="AN9" s="51"/>
      <c r="AO9" s="51"/>
      <c r="AP9" s="9"/>
    </row>
    <row r="10" spans="1:42" ht="15.75" customHeight="1">
      <c r="A10" s="30"/>
      <c r="B10" s="4" t="s">
        <v>19</v>
      </c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6"/>
      <c r="N10" s="56"/>
      <c r="O10" s="56"/>
      <c r="P10" s="56"/>
      <c r="Q10" s="58"/>
      <c r="R10" s="58"/>
      <c r="S10" s="56"/>
      <c r="T10" s="56"/>
      <c r="U10" s="56"/>
      <c r="V10" s="56"/>
      <c r="W10" s="59"/>
      <c r="X10" s="60"/>
      <c r="Y10" s="56"/>
      <c r="Z10" s="56"/>
      <c r="AA10" s="56"/>
      <c r="AB10" s="56"/>
      <c r="AC10" s="33"/>
      <c r="AD10" s="33"/>
      <c r="AE10" s="36">
        <f t="shared" si="0"/>
        <v>0</v>
      </c>
      <c r="AF10" s="36">
        <f t="shared" si="1"/>
        <v>0</v>
      </c>
      <c r="AG10" s="37"/>
      <c r="AH10" s="37"/>
      <c r="AI10" s="33"/>
      <c r="AJ10" s="38"/>
      <c r="AK10" s="31"/>
      <c r="AL10" s="31"/>
      <c r="AM10" s="48"/>
      <c r="AN10" s="51"/>
      <c r="AO10" s="51"/>
      <c r="AP10" s="9"/>
    </row>
    <row r="11" spans="1:42" ht="15.75" customHeight="1">
      <c r="A11" s="30" t="s">
        <v>21</v>
      </c>
      <c r="B11" s="4" t="s">
        <v>18</v>
      </c>
      <c r="C11" s="55">
        <v>2</v>
      </c>
      <c r="D11" s="55">
        <v>54</v>
      </c>
      <c r="E11" s="55">
        <v>2</v>
      </c>
      <c r="F11" s="55">
        <v>56</v>
      </c>
      <c r="G11" s="55">
        <v>2</v>
      </c>
      <c r="H11" s="55">
        <v>52</v>
      </c>
      <c r="I11" s="55">
        <v>2</v>
      </c>
      <c r="J11" s="55">
        <v>45</v>
      </c>
      <c r="K11" s="61">
        <f>C11+E11+G11+I11</f>
        <v>8</v>
      </c>
      <c r="L11" s="61">
        <f>D11+F11+H11+J11</f>
        <v>207</v>
      </c>
      <c r="M11" s="55">
        <v>2</v>
      </c>
      <c r="N11" s="55">
        <v>39</v>
      </c>
      <c r="O11" s="55">
        <v>2</v>
      </c>
      <c r="P11" s="55">
        <v>43</v>
      </c>
      <c r="Q11" s="55">
        <v>2</v>
      </c>
      <c r="R11" s="55">
        <v>43</v>
      </c>
      <c r="S11" s="55">
        <v>2</v>
      </c>
      <c r="T11" s="55">
        <v>41</v>
      </c>
      <c r="U11" s="55">
        <v>2</v>
      </c>
      <c r="V11" s="55">
        <v>45</v>
      </c>
      <c r="W11" s="63">
        <f>M11+O11+Q11+S11+U11</f>
        <v>10</v>
      </c>
      <c r="X11" s="64">
        <f>N11+P11+R11+T11+V11</f>
        <v>211</v>
      </c>
      <c r="Y11" s="55">
        <v>1</v>
      </c>
      <c r="Z11" s="55">
        <v>23</v>
      </c>
      <c r="AA11" s="55">
        <v>1</v>
      </c>
      <c r="AB11" s="55">
        <v>17</v>
      </c>
      <c r="AC11" s="33"/>
      <c r="AD11" s="33"/>
      <c r="AE11" s="36">
        <f t="shared" si="0"/>
        <v>2</v>
      </c>
      <c r="AF11" s="36">
        <f t="shared" si="1"/>
        <v>40</v>
      </c>
      <c r="AG11" s="37">
        <f>K11+W11+AE11</f>
        <v>20</v>
      </c>
      <c r="AH11" s="37">
        <f>L11+X11+AF11</f>
        <v>458</v>
      </c>
      <c r="AI11" s="33"/>
      <c r="AJ11" s="38">
        <f>AH11/AG11</f>
        <v>22.9</v>
      </c>
      <c r="AK11" s="31">
        <f t="shared" si="2"/>
        <v>110.7</v>
      </c>
      <c r="AL11" s="31">
        <f t="shared" si="3"/>
        <v>108.054</v>
      </c>
      <c r="AM11" s="48"/>
      <c r="AN11" s="51"/>
      <c r="AO11" s="51"/>
      <c r="AP11" s="9"/>
    </row>
    <row r="12" spans="1:42" ht="15.75" customHeight="1">
      <c r="A12" s="30"/>
      <c r="B12" s="4" t="s">
        <v>19</v>
      </c>
      <c r="C12" s="56"/>
      <c r="D12" s="56"/>
      <c r="E12" s="56"/>
      <c r="F12" s="56"/>
      <c r="G12" s="56"/>
      <c r="H12" s="56"/>
      <c r="I12" s="56"/>
      <c r="J12" s="56"/>
      <c r="K12" s="57"/>
      <c r="L12" s="57"/>
      <c r="M12" s="56"/>
      <c r="N12" s="56"/>
      <c r="O12" s="56"/>
      <c r="P12" s="56"/>
      <c r="Q12" s="58"/>
      <c r="R12" s="58"/>
      <c r="S12" s="56"/>
      <c r="T12" s="56"/>
      <c r="U12" s="56"/>
      <c r="V12" s="56"/>
      <c r="W12" s="59"/>
      <c r="X12" s="60"/>
      <c r="Y12" s="56"/>
      <c r="Z12" s="56"/>
      <c r="AA12" s="56"/>
      <c r="AB12" s="56"/>
      <c r="AC12" s="33"/>
      <c r="AD12" s="33"/>
      <c r="AE12" s="36">
        <f t="shared" si="0"/>
        <v>0</v>
      </c>
      <c r="AF12" s="36">
        <f t="shared" si="1"/>
        <v>0</v>
      </c>
      <c r="AG12" s="37"/>
      <c r="AH12" s="37"/>
      <c r="AI12" s="33"/>
      <c r="AJ12" s="38"/>
      <c r="AK12" s="31"/>
      <c r="AL12" s="31"/>
      <c r="AM12" s="48"/>
      <c r="AN12" s="51"/>
      <c r="AO12" s="51"/>
      <c r="AP12" s="9"/>
    </row>
    <row r="13" spans="1:42" ht="15.75" customHeight="1">
      <c r="A13" s="30" t="s">
        <v>22</v>
      </c>
      <c r="B13" s="4" t="s">
        <v>18</v>
      </c>
      <c r="C13" s="55">
        <v>4</v>
      </c>
      <c r="D13" s="55">
        <v>108</v>
      </c>
      <c r="E13" s="55">
        <v>4</v>
      </c>
      <c r="F13" s="55">
        <v>104</v>
      </c>
      <c r="G13" s="55">
        <v>5</v>
      </c>
      <c r="H13" s="55">
        <v>117</v>
      </c>
      <c r="I13" s="55">
        <v>3</v>
      </c>
      <c r="J13" s="55">
        <v>85</v>
      </c>
      <c r="K13" s="61">
        <f>C13+E13+G13+I13</f>
        <v>16</v>
      </c>
      <c r="L13" s="61">
        <f>D13+F13+H13+J13</f>
        <v>414</v>
      </c>
      <c r="M13" s="55">
        <v>3</v>
      </c>
      <c r="N13" s="55">
        <v>77</v>
      </c>
      <c r="O13" s="55">
        <v>4</v>
      </c>
      <c r="P13" s="55">
        <v>92</v>
      </c>
      <c r="Q13" s="55">
        <v>4</v>
      </c>
      <c r="R13" s="55">
        <v>94</v>
      </c>
      <c r="S13" s="55">
        <v>4</v>
      </c>
      <c r="T13" s="55">
        <v>94</v>
      </c>
      <c r="U13" s="55">
        <v>3</v>
      </c>
      <c r="V13" s="55">
        <v>75</v>
      </c>
      <c r="W13" s="63">
        <f>M13+O13+Q13+S13+U13</f>
        <v>18</v>
      </c>
      <c r="X13" s="64">
        <f>N13+P13+R13+T13+V13</f>
        <v>432</v>
      </c>
      <c r="Y13" s="55">
        <v>2</v>
      </c>
      <c r="Z13" s="55">
        <v>41</v>
      </c>
      <c r="AA13" s="55">
        <v>2</v>
      </c>
      <c r="AB13" s="55">
        <v>41</v>
      </c>
      <c r="AC13" s="33"/>
      <c r="AD13" s="33"/>
      <c r="AE13" s="36">
        <f t="shared" si="0"/>
        <v>4</v>
      </c>
      <c r="AF13" s="36">
        <f t="shared" si="1"/>
        <v>82</v>
      </c>
      <c r="AG13" s="37">
        <f>K13+W13+AE13</f>
        <v>38</v>
      </c>
      <c r="AH13" s="37">
        <f>L13+X13+AF13</f>
        <v>928</v>
      </c>
      <c r="AI13" s="33"/>
      <c r="AJ13" s="38">
        <f>AH13/AG13</f>
        <v>24.42105263157895</v>
      </c>
      <c r="AK13" s="31">
        <f t="shared" si="2"/>
        <v>220.95000000000002</v>
      </c>
      <c r="AL13" s="31">
        <f t="shared" si="3"/>
        <v>216.108</v>
      </c>
      <c r="AM13" s="48"/>
      <c r="AN13" s="51"/>
      <c r="AO13" s="51"/>
      <c r="AP13" s="9"/>
    </row>
    <row r="14" spans="1:42" ht="15.75" customHeight="1">
      <c r="A14" s="30"/>
      <c r="B14" s="4" t="s">
        <v>19</v>
      </c>
      <c r="C14" s="56"/>
      <c r="D14" s="56"/>
      <c r="E14" s="56"/>
      <c r="F14" s="56"/>
      <c r="G14" s="56"/>
      <c r="H14" s="56"/>
      <c r="I14" s="56"/>
      <c r="J14" s="56"/>
      <c r="K14" s="57"/>
      <c r="L14" s="57"/>
      <c r="M14" s="56"/>
      <c r="N14" s="56"/>
      <c r="O14" s="56"/>
      <c r="P14" s="56"/>
      <c r="Q14" s="58"/>
      <c r="R14" s="58"/>
      <c r="S14" s="56"/>
      <c r="T14" s="56"/>
      <c r="U14" s="56"/>
      <c r="V14" s="56"/>
      <c r="W14" s="59"/>
      <c r="X14" s="60"/>
      <c r="Y14" s="56"/>
      <c r="Z14" s="56"/>
      <c r="AA14" s="56"/>
      <c r="AB14" s="56"/>
      <c r="AC14" s="33"/>
      <c r="AD14" s="33"/>
      <c r="AE14" s="36">
        <f t="shared" si="0"/>
        <v>0</v>
      </c>
      <c r="AF14" s="36">
        <f t="shared" si="1"/>
        <v>0</v>
      </c>
      <c r="AG14" s="37"/>
      <c r="AH14" s="37"/>
      <c r="AI14" s="33"/>
      <c r="AJ14" s="38"/>
      <c r="AK14" s="31"/>
      <c r="AL14" s="31"/>
      <c r="AM14" s="48"/>
      <c r="AN14" s="51"/>
      <c r="AO14" s="51"/>
      <c r="AP14" s="9"/>
    </row>
    <row r="15" spans="1:42" ht="15.75" customHeight="1">
      <c r="A15" s="30" t="s">
        <v>23</v>
      </c>
      <c r="B15" s="4" t="s">
        <v>18</v>
      </c>
      <c r="C15" s="55">
        <v>3</v>
      </c>
      <c r="D15" s="55">
        <v>72</v>
      </c>
      <c r="E15" s="55">
        <v>2</v>
      </c>
      <c r="F15" s="55">
        <v>60</v>
      </c>
      <c r="G15" s="55">
        <v>2</v>
      </c>
      <c r="H15" s="55">
        <v>54</v>
      </c>
      <c r="I15" s="55">
        <v>2</v>
      </c>
      <c r="J15" s="55">
        <v>48</v>
      </c>
      <c r="K15" s="61">
        <f>C15+E15+G15+I15</f>
        <v>9</v>
      </c>
      <c r="L15" s="61">
        <f>D15+F15+H15+J15</f>
        <v>234</v>
      </c>
      <c r="M15" s="55">
        <v>2</v>
      </c>
      <c r="N15" s="55">
        <v>54</v>
      </c>
      <c r="O15" s="55">
        <v>2</v>
      </c>
      <c r="P15" s="55">
        <v>44</v>
      </c>
      <c r="Q15" s="55">
        <v>2</v>
      </c>
      <c r="R15" s="55">
        <v>54</v>
      </c>
      <c r="S15" s="55">
        <v>2</v>
      </c>
      <c r="T15" s="55">
        <v>42</v>
      </c>
      <c r="U15" s="55">
        <v>1</v>
      </c>
      <c r="V15" s="55">
        <v>27</v>
      </c>
      <c r="W15" s="63">
        <f>M15+O15+Q15+S15+U15</f>
        <v>9</v>
      </c>
      <c r="X15" s="64">
        <f>N15+P15+R15+T15+V15</f>
        <v>221</v>
      </c>
      <c r="Y15" s="55">
        <v>1</v>
      </c>
      <c r="Z15" s="55">
        <v>25</v>
      </c>
      <c r="AA15" s="55">
        <v>1</v>
      </c>
      <c r="AB15" s="55">
        <v>22</v>
      </c>
      <c r="AC15" s="33"/>
      <c r="AD15" s="33"/>
      <c r="AE15" s="36">
        <f t="shared" si="0"/>
        <v>2</v>
      </c>
      <c r="AF15" s="36">
        <f t="shared" si="1"/>
        <v>47</v>
      </c>
      <c r="AG15" s="37">
        <f>K15+W15+AE15</f>
        <v>20</v>
      </c>
      <c r="AH15" s="37">
        <f>L15+X15+AF15</f>
        <v>502</v>
      </c>
      <c r="AI15" s="33"/>
      <c r="AJ15" s="38">
        <f>AH15/AG15</f>
        <v>25.1</v>
      </c>
      <c r="AK15" s="31">
        <f t="shared" si="2"/>
        <v>129.6</v>
      </c>
      <c r="AL15" s="31">
        <f t="shared" si="3"/>
        <v>122.14800000000001</v>
      </c>
      <c r="AM15" s="48"/>
      <c r="AN15" s="51"/>
      <c r="AO15" s="51"/>
      <c r="AP15" s="9"/>
    </row>
    <row r="16" spans="1:42" ht="15.75" customHeight="1">
      <c r="A16" s="30"/>
      <c r="B16" s="4" t="s">
        <v>19</v>
      </c>
      <c r="C16" s="56"/>
      <c r="D16" s="56"/>
      <c r="E16" s="56"/>
      <c r="F16" s="56"/>
      <c r="G16" s="56"/>
      <c r="H16" s="56"/>
      <c r="I16" s="56"/>
      <c r="J16" s="56"/>
      <c r="K16" s="57"/>
      <c r="L16" s="57"/>
      <c r="M16" s="56"/>
      <c r="N16" s="56"/>
      <c r="O16" s="56"/>
      <c r="P16" s="56"/>
      <c r="Q16" s="58"/>
      <c r="R16" s="58"/>
      <c r="S16" s="56"/>
      <c r="T16" s="56"/>
      <c r="U16" s="56"/>
      <c r="V16" s="56"/>
      <c r="W16" s="59"/>
      <c r="X16" s="60"/>
      <c r="Y16" s="56"/>
      <c r="Z16" s="56"/>
      <c r="AA16" s="56"/>
      <c r="AB16" s="56"/>
      <c r="AC16" s="33"/>
      <c r="AD16" s="33"/>
      <c r="AE16" s="36">
        <f t="shared" si="0"/>
        <v>0</v>
      </c>
      <c r="AF16" s="36">
        <f t="shared" si="1"/>
        <v>0</v>
      </c>
      <c r="AG16" s="37"/>
      <c r="AH16" s="37"/>
      <c r="AI16" s="33"/>
      <c r="AJ16" s="38"/>
      <c r="AK16" s="31"/>
      <c r="AL16" s="31"/>
      <c r="AM16" s="48"/>
      <c r="AN16" s="51"/>
      <c r="AO16" s="51"/>
      <c r="AP16" s="9"/>
    </row>
    <row r="17" spans="1:42" ht="15.75" customHeight="1">
      <c r="A17" s="30" t="s">
        <v>24</v>
      </c>
      <c r="B17" s="45" t="s">
        <v>18</v>
      </c>
      <c r="C17" s="55">
        <v>2</v>
      </c>
      <c r="D17" s="55">
        <v>53</v>
      </c>
      <c r="E17" s="55">
        <v>2</v>
      </c>
      <c r="F17" s="55">
        <v>56</v>
      </c>
      <c r="G17" s="55">
        <v>2</v>
      </c>
      <c r="H17" s="55">
        <v>44</v>
      </c>
      <c r="I17" s="55">
        <v>2</v>
      </c>
      <c r="J17" s="55">
        <v>49</v>
      </c>
      <c r="K17" s="61">
        <f aca="true" t="shared" si="4" ref="K17:L19">C17+E17+G17+I17</f>
        <v>8</v>
      </c>
      <c r="L17" s="61">
        <f t="shared" si="4"/>
        <v>202</v>
      </c>
      <c r="M17" s="55">
        <v>2</v>
      </c>
      <c r="N17" s="55">
        <v>43</v>
      </c>
      <c r="O17" s="55">
        <v>2</v>
      </c>
      <c r="P17" s="55">
        <v>49</v>
      </c>
      <c r="Q17" s="55">
        <v>2</v>
      </c>
      <c r="R17" s="55">
        <v>46</v>
      </c>
      <c r="S17" s="55">
        <v>2</v>
      </c>
      <c r="T17" s="55">
        <v>44</v>
      </c>
      <c r="U17" s="55">
        <v>2</v>
      </c>
      <c r="V17" s="55">
        <v>46</v>
      </c>
      <c r="W17" s="63">
        <f aca="true" t="shared" si="5" ref="W17:X19">M17+O17+Q17+S17+U17</f>
        <v>10</v>
      </c>
      <c r="X17" s="64">
        <f t="shared" si="5"/>
        <v>228</v>
      </c>
      <c r="Y17" s="55">
        <v>1</v>
      </c>
      <c r="Z17" s="55">
        <v>19</v>
      </c>
      <c r="AA17" s="55">
        <v>1</v>
      </c>
      <c r="AB17" s="55">
        <v>23</v>
      </c>
      <c r="AC17" s="33"/>
      <c r="AD17" s="33"/>
      <c r="AE17" s="36">
        <f t="shared" si="0"/>
        <v>2</v>
      </c>
      <c r="AF17" s="36">
        <f t="shared" si="1"/>
        <v>42</v>
      </c>
      <c r="AG17" s="37">
        <f aca="true" t="shared" si="6" ref="AG17:AH19">K17+W17+AE17</f>
        <v>20</v>
      </c>
      <c r="AH17" s="37">
        <f t="shared" si="6"/>
        <v>472</v>
      </c>
      <c r="AI17" s="33"/>
      <c r="AJ17" s="38">
        <f>AH17/AG17</f>
        <v>23.6</v>
      </c>
      <c r="AK17" s="31">
        <f t="shared" si="2"/>
        <v>110.25</v>
      </c>
      <c r="AL17" s="31">
        <f t="shared" si="3"/>
        <v>105.444</v>
      </c>
      <c r="AM17" s="48"/>
      <c r="AN17" s="51"/>
      <c r="AO17" s="51"/>
      <c r="AP17" s="9"/>
    </row>
    <row r="18" spans="1:42" ht="15.75" customHeight="1">
      <c r="A18" s="30"/>
      <c r="B18" s="46" t="s">
        <v>68</v>
      </c>
      <c r="C18" s="56"/>
      <c r="D18" s="56"/>
      <c r="E18" s="55"/>
      <c r="F18" s="55"/>
      <c r="G18" s="55">
        <v>1</v>
      </c>
      <c r="H18" s="55">
        <v>11</v>
      </c>
      <c r="I18" s="55">
        <v>1</v>
      </c>
      <c r="J18" s="55">
        <v>10</v>
      </c>
      <c r="K18" s="61">
        <f t="shared" si="4"/>
        <v>2</v>
      </c>
      <c r="L18" s="61">
        <f t="shared" si="4"/>
        <v>21</v>
      </c>
      <c r="M18" s="55"/>
      <c r="N18" s="55"/>
      <c r="O18" s="55">
        <v>1</v>
      </c>
      <c r="P18" s="55">
        <v>11</v>
      </c>
      <c r="Q18" s="55">
        <v>1</v>
      </c>
      <c r="R18" s="55">
        <v>14</v>
      </c>
      <c r="S18" s="55"/>
      <c r="T18" s="55"/>
      <c r="U18" s="55">
        <v>1</v>
      </c>
      <c r="V18" s="55">
        <v>10</v>
      </c>
      <c r="W18" s="63">
        <f t="shared" si="5"/>
        <v>3</v>
      </c>
      <c r="X18" s="64">
        <f t="shared" si="5"/>
        <v>35</v>
      </c>
      <c r="Y18" s="56"/>
      <c r="Z18" s="56"/>
      <c r="AA18" s="56"/>
      <c r="AB18" s="56"/>
      <c r="AC18" s="33"/>
      <c r="AD18" s="33"/>
      <c r="AE18" s="36">
        <f t="shared" si="0"/>
        <v>0</v>
      </c>
      <c r="AF18" s="36">
        <f t="shared" si="1"/>
        <v>0</v>
      </c>
      <c r="AG18" s="37">
        <f t="shared" si="6"/>
        <v>5</v>
      </c>
      <c r="AH18" s="37">
        <f t="shared" si="6"/>
        <v>56</v>
      </c>
      <c r="AI18" s="33"/>
      <c r="AJ18" s="38">
        <f>AH18/AG18</f>
        <v>11.2</v>
      </c>
      <c r="AK18" s="31">
        <f t="shared" si="2"/>
        <v>9.450000000000001</v>
      </c>
      <c r="AL18" s="31">
        <f t="shared" si="3"/>
        <v>10.962</v>
      </c>
      <c r="AM18" s="48"/>
      <c r="AN18" s="51"/>
      <c r="AO18" s="51"/>
      <c r="AP18" s="9"/>
    </row>
    <row r="19" spans="1:42" ht="15.75" customHeight="1">
      <c r="A19" s="30" t="s">
        <v>44</v>
      </c>
      <c r="B19" s="4" t="s">
        <v>18</v>
      </c>
      <c r="C19" s="55">
        <v>2</v>
      </c>
      <c r="D19" s="55">
        <v>54</v>
      </c>
      <c r="E19" s="55">
        <v>2</v>
      </c>
      <c r="F19" s="55">
        <v>56</v>
      </c>
      <c r="G19" s="55">
        <v>2</v>
      </c>
      <c r="H19" s="55">
        <v>57</v>
      </c>
      <c r="I19" s="55">
        <v>2</v>
      </c>
      <c r="J19" s="55">
        <v>50</v>
      </c>
      <c r="K19" s="61">
        <f t="shared" si="4"/>
        <v>8</v>
      </c>
      <c r="L19" s="61">
        <f t="shared" si="4"/>
        <v>217</v>
      </c>
      <c r="M19" s="55">
        <v>2</v>
      </c>
      <c r="N19" s="55">
        <v>52</v>
      </c>
      <c r="O19" s="55">
        <v>2</v>
      </c>
      <c r="P19" s="55">
        <v>54</v>
      </c>
      <c r="Q19" s="55">
        <v>2</v>
      </c>
      <c r="R19" s="55">
        <v>60</v>
      </c>
      <c r="S19" s="55">
        <v>2</v>
      </c>
      <c r="T19" s="55">
        <v>46</v>
      </c>
      <c r="U19" s="55">
        <v>2</v>
      </c>
      <c r="V19" s="55">
        <v>50</v>
      </c>
      <c r="W19" s="63">
        <f t="shared" si="5"/>
        <v>10</v>
      </c>
      <c r="X19" s="64">
        <f t="shared" si="5"/>
        <v>262</v>
      </c>
      <c r="Y19" s="55">
        <v>1</v>
      </c>
      <c r="Z19" s="55">
        <v>28</v>
      </c>
      <c r="AA19" s="55">
        <v>1</v>
      </c>
      <c r="AB19" s="55">
        <v>23</v>
      </c>
      <c r="AC19" s="33"/>
      <c r="AD19" s="33"/>
      <c r="AE19" s="36">
        <f t="shared" si="0"/>
        <v>2</v>
      </c>
      <c r="AF19" s="36">
        <f t="shared" si="1"/>
        <v>51</v>
      </c>
      <c r="AG19" s="37">
        <f t="shared" si="6"/>
        <v>20</v>
      </c>
      <c r="AH19" s="37">
        <f t="shared" si="6"/>
        <v>530</v>
      </c>
      <c r="AI19" s="33"/>
      <c r="AJ19" s="38">
        <f>AH19/AG19</f>
        <v>26.5</v>
      </c>
      <c r="AK19" s="31">
        <f t="shared" si="2"/>
        <v>121.05</v>
      </c>
      <c r="AL19" s="31">
        <f t="shared" si="3"/>
        <v>113.274</v>
      </c>
      <c r="AM19" s="48"/>
      <c r="AN19" s="51"/>
      <c r="AO19" s="51"/>
      <c r="AP19" s="9"/>
    </row>
    <row r="20" spans="1:42" ht="15.75" customHeight="1">
      <c r="A20" s="30"/>
      <c r="B20" s="4" t="s">
        <v>19</v>
      </c>
      <c r="C20" s="56"/>
      <c r="D20" s="56"/>
      <c r="E20" s="56"/>
      <c r="F20" s="56"/>
      <c r="G20" s="56"/>
      <c r="H20" s="56"/>
      <c r="I20" s="56"/>
      <c r="J20" s="56"/>
      <c r="K20" s="57"/>
      <c r="L20" s="57"/>
      <c r="M20" s="56"/>
      <c r="N20" s="56"/>
      <c r="O20" s="56"/>
      <c r="P20" s="56"/>
      <c r="Q20" s="58"/>
      <c r="R20" s="56"/>
      <c r="S20" s="56"/>
      <c r="T20" s="56"/>
      <c r="U20" s="56"/>
      <c r="V20" s="56"/>
      <c r="W20" s="59"/>
      <c r="X20" s="60"/>
      <c r="Y20" s="56"/>
      <c r="Z20" s="56"/>
      <c r="AA20" s="56"/>
      <c r="AB20" s="56"/>
      <c r="AC20" s="33"/>
      <c r="AD20" s="33"/>
      <c r="AE20" s="36">
        <f t="shared" si="0"/>
        <v>0</v>
      </c>
      <c r="AF20" s="36">
        <f t="shared" si="1"/>
        <v>0</v>
      </c>
      <c r="AG20" s="37"/>
      <c r="AH20" s="37"/>
      <c r="AI20" s="33"/>
      <c r="AJ20" s="38"/>
      <c r="AK20" s="31"/>
      <c r="AL20" s="31"/>
      <c r="AM20" s="48"/>
      <c r="AN20" s="51"/>
      <c r="AO20" s="51"/>
      <c r="AP20" s="9"/>
    </row>
    <row r="21" spans="1:42" ht="15.75" customHeight="1">
      <c r="A21" s="30" t="s">
        <v>47</v>
      </c>
      <c r="B21" s="4" t="s">
        <v>18</v>
      </c>
      <c r="C21" s="55">
        <v>3</v>
      </c>
      <c r="D21" s="55">
        <v>82</v>
      </c>
      <c r="E21" s="55">
        <v>3</v>
      </c>
      <c r="F21" s="55">
        <v>74</v>
      </c>
      <c r="G21" s="55">
        <v>3</v>
      </c>
      <c r="H21" s="55">
        <v>80</v>
      </c>
      <c r="I21" s="55">
        <v>3</v>
      </c>
      <c r="J21" s="55">
        <v>76</v>
      </c>
      <c r="K21" s="61">
        <f>C21+E21+G21+I21</f>
        <v>12</v>
      </c>
      <c r="L21" s="61">
        <f>D21+F21+H21+J21</f>
        <v>312</v>
      </c>
      <c r="M21" s="55">
        <v>3</v>
      </c>
      <c r="N21" s="55">
        <v>76</v>
      </c>
      <c r="O21" s="55">
        <v>3</v>
      </c>
      <c r="P21" s="55">
        <v>75</v>
      </c>
      <c r="Q21" s="55">
        <v>4</v>
      </c>
      <c r="R21" s="55">
        <v>103</v>
      </c>
      <c r="S21" s="55">
        <v>3</v>
      </c>
      <c r="T21" s="55">
        <v>85</v>
      </c>
      <c r="U21" s="55">
        <v>4</v>
      </c>
      <c r="V21" s="55">
        <v>98</v>
      </c>
      <c r="W21" s="63">
        <f>M21+O21+Q21+S21+U21</f>
        <v>17</v>
      </c>
      <c r="X21" s="64">
        <f>N21+P21+R21+T21+V21</f>
        <v>437</v>
      </c>
      <c r="Y21" s="55">
        <v>2</v>
      </c>
      <c r="Z21" s="55">
        <v>52</v>
      </c>
      <c r="AA21" s="55">
        <v>1</v>
      </c>
      <c r="AB21" s="55">
        <v>27</v>
      </c>
      <c r="AC21" s="33"/>
      <c r="AD21" s="33"/>
      <c r="AE21" s="36">
        <f t="shared" si="0"/>
        <v>3</v>
      </c>
      <c r="AF21" s="36">
        <f t="shared" si="1"/>
        <v>79</v>
      </c>
      <c r="AG21" s="37">
        <f>K21+W21+AE21</f>
        <v>32</v>
      </c>
      <c r="AH21" s="37">
        <f>L21+X21+AF21</f>
        <v>828</v>
      </c>
      <c r="AI21" s="33"/>
      <c r="AJ21" s="38">
        <f>AH21/AG21</f>
        <v>25.875</v>
      </c>
      <c r="AK21" s="31">
        <f t="shared" si="2"/>
        <v>174.6</v>
      </c>
      <c r="AL21" s="31">
        <f t="shared" si="3"/>
        <v>162.864</v>
      </c>
      <c r="AM21" s="48"/>
      <c r="AN21" s="51"/>
      <c r="AO21" s="51"/>
      <c r="AP21" s="9"/>
    </row>
    <row r="22" spans="1:42" ht="15.75" customHeight="1">
      <c r="A22" s="30"/>
      <c r="B22" s="4" t="s">
        <v>19</v>
      </c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56"/>
      <c r="N22" s="56"/>
      <c r="O22" s="56"/>
      <c r="P22" s="56"/>
      <c r="Q22" s="58"/>
      <c r="R22" s="58"/>
      <c r="S22" s="56"/>
      <c r="T22" s="56"/>
      <c r="U22" s="56"/>
      <c r="V22" s="56"/>
      <c r="W22" s="59"/>
      <c r="X22" s="60"/>
      <c r="Y22" s="56"/>
      <c r="Z22" s="56"/>
      <c r="AA22" s="56"/>
      <c r="AB22" s="56"/>
      <c r="AC22" s="33"/>
      <c r="AD22" s="33"/>
      <c r="AE22" s="36">
        <f t="shared" si="0"/>
        <v>0</v>
      </c>
      <c r="AF22" s="36">
        <f t="shared" si="1"/>
        <v>0</v>
      </c>
      <c r="AG22" s="37"/>
      <c r="AH22" s="37"/>
      <c r="AI22" s="33"/>
      <c r="AJ22" s="38"/>
      <c r="AK22" s="31"/>
      <c r="AL22" s="31"/>
      <c r="AM22" s="48"/>
      <c r="AN22" s="51"/>
      <c r="AO22" s="51"/>
      <c r="AP22" s="9"/>
    </row>
    <row r="23" spans="1:42" ht="15.75" customHeight="1">
      <c r="A23" s="30" t="s">
        <v>25</v>
      </c>
      <c r="B23" s="4" t="s">
        <v>18</v>
      </c>
      <c r="C23" s="55">
        <v>1</v>
      </c>
      <c r="D23" s="55">
        <v>12</v>
      </c>
      <c r="E23" s="55">
        <v>1</v>
      </c>
      <c r="F23" s="55">
        <v>12</v>
      </c>
      <c r="G23" s="55">
        <v>1</v>
      </c>
      <c r="H23" s="55">
        <v>10</v>
      </c>
      <c r="I23" s="55">
        <v>1</v>
      </c>
      <c r="J23" s="55">
        <v>8</v>
      </c>
      <c r="K23" s="61">
        <f>C23+E23+G23+I23</f>
        <v>4</v>
      </c>
      <c r="L23" s="61">
        <f>D23+F23+H23+J23</f>
        <v>42</v>
      </c>
      <c r="M23" s="55">
        <v>1</v>
      </c>
      <c r="N23" s="55">
        <v>9</v>
      </c>
      <c r="O23" s="55">
        <v>1</v>
      </c>
      <c r="P23" s="55">
        <v>12</v>
      </c>
      <c r="Q23" s="55">
        <v>1</v>
      </c>
      <c r="R23" s="55">
        <v>14</v>
      </c>
      <c r="S23" s="55">
        <v>1</v>
      </c>
      <c r="T23" s="55">
        <v>7</v>
      </c>
      <c r="U23" s="55">
        <v>1</v>
      </c>
      <c r="V23" s="55">
        <v>10</v>
      </c>
      <c r="W23" s="63">
        <f>M23+O23+Q23+S23+U23</f>
        <v>5</v>
      </c>
      <c r="X23" s="64">
        <f>N23+P23+R23+T23+V23</f>
        <v>52</v>
      </c>
      <c r="Y23" s="56"/>
      <c r="Z23" s="56"/>
      <c r="AA23" s="56"/>
      <c r="AB23" s="56"/>
      <c r="AC23" s="33"/>
      <c r="AD23" s="33"/>
      <c r="AE23" s="36">
        <f t="shared" si="0"/>
        <v>0</v>
      </c>
      <c r="AF23" s="36">
        <f t="shared" si="1"/>
        <v>0</v>
      </c>
      <c r="AG23" s="37">
        <f>K23+W23+AE23</f>
        <v>9</v>
      </c>
      <c r="AH23" s="37">
        <f>L23+X23+AF23</f>
        <v>94</v>
      </c>
      <c r="AI23" s="33"/>
      <c r="AJ23" s="38">
        <f>AH23/AG23</f>
        <v>10.444444444444445</v>
      </c>
      <c r="AK23" s="31">
        <f t="shared" si="2"/>
        <v>22.95</v>
      </c>
      <c r="AL23" s="31">
        <f t="shared" si="3"/>
        <v>21.924</v>
      </c>
      <c r="AM23" s="48"/>
      <c r="AN23" s="51"/>
      <c r="AO23" s="51"/>
      <c r="AP23" s="9"/>
    </row>
    <row r="24" spans="1:42" ht="15.75" customHeight="1">
      <c r="A24" s="30"/>
      <c r="B24" s="4" t="s">
        <v>67</v>
      </c>
      <c r="C24" s="56"/>
      <c r="D24" s="56"/>
      <c r="E24" s="56"/>
      <c r="F24" s="56"/>
      <c r="G24" s="56"/>
      <c r="H24" s="56"/>
      <c r="I24" s="56">
        <v>1</v>
      </c>
      <c r="J24" s="56">
        <v>3</v>
      </c>
      <c r="K24" s="61">
        <f>C24+E24+G24+I24</f>
        <v>1</v>
      </c>
      <c r="L24" s="61">
        <f>D24+F24+H24+J24</f>
        <v>3</v>
      </c>
      <c r="M24" s="56">
        <v>1</v>
      </c>
      <c r="N24" s="56">
        <v>3</v>
      </c>
      <c r="O24" s="56"/>
      <c r="P24" s="56"/>
      <c r="Q24" s="58"/>
      <c r="R24" s="58"/>
      <c r="S24" s="56"/>
      <c r="T24" s="56"/>
      <c r="U24" s="56"/>
      <c r="V24" s="56"/>
      <c r="W24" s="63">
        <f>M24+O24+Q24+S24+U24</f>
        <v>1</v>
      </c>
      <c r="X24" s="64">
        <f>N24+P24+R24+T24+V24</f>
        <v>3</v>
      </c>
      <c r="Y24" s="56"/>
      <c r="Z24" s="56"/>
      <c r="AA24" s="56"/>
      <c r="AB24" s="56"/>
      <c r="AC24" s="33"/>
      <c r="AD24" s="33"/>
      <c r="AE24" s="36">
        <f t="shared" si="0"/>
        <v>0</v>
      </c>
      <c r="AF24" s="36">
        <f t="shared" si="1"/>
        <v>0</v>
      </c>
      <c r="AG24" s="37">
        <f>K24+W24+AE24</f>
        <v>2</v>
      </c>
      <c r="AH24" s="37">
        <f>L24+X24+AF24</f>
        <v>6</v>
      </c>
      <c r="AI24" s="33"/>
      <c r="AJ24" s="38">
        <f>AH24/AG24</f>
        <v>3</v>
      </c>
      <c r="AK24" s="31"/>
      <c r="AL24" s="31"/>
      <c r="AM24" s="48"/>
      <c r="AN24" s="51"/>
      <c r="AO24" s="51"/>
      <c r="AP24" s="9"/>
    </row>
    <row r="25" spans="1:42" ht="15.75" customHeight="1">
      <c r="A25" s="30" t="s">
        <v>26</v>
      </c>
      <c r="B25" s="45" t="s">
        <v>18</v>
      </c>
      <c r="C25" s="55">
        <v>1</v>
      </c>
      <c r="D25" s="55">
        <v>23</v>
      </c>
      <c r="E25" s="55">
        <v>1</v>
      </c>
      <c r="F25" s="55">
        <v>27</v>
      </c>
      <c r="G25" s="55">
        <v>1</v>
      </c>
      <c r="H25" s="55">
        <v>18</v>
      </c>
      <c r="I25" s="55">
        <v>1</v>
      </c>
      <c r="J25" s="55">
        <v>21</v>
      </c>
      <c r="K25" s="61">
        <f aca="true" t="shared" si="7" ref="K25:L27">C25+E25+G25+I25</f>
        <v>4</v>
      </c>
      <c r="L25" s="61">
        <f t="shared" si="7"/>
        <v>89</v>
      </c>
      <c r="M25" s="55">
        <v>1</v>
      </c>
      <c r="N25" s="55">
        <v>16</v>
      </c>
      <c r="O25" s="55">
        <v>1</v>
      </c>
      <c r="P25" s="55">
        <v>16</v>
      </c>
      <c r="Q25" s="55">
        <v>1</v>
      </c>
      <c r="R25" s="55">
        <v>18</v>
      </c>
      <c r="S25" s="55">
        <v>1</v>
      </c>
      <c r="T25" s="55">
        <v>13</v>
      </c>
      <c r="U25" s="55">
        <v>1</v>
      </c>
      <c r="V25" s="55">
        <v>25</v>
      </c>
      <c r="W25" s="63">
        <f aca="true" t="shared" si="8" ref="W25:X27">M25+O25+Q25+S25+U25</f>
        <v>5</v>
      </c>
      <c r="X25" s="64">
        <f t="shared" si="8"/>
        <v>88</v>
      </c>
      <c r="Y25" s="56"/>
      <c r="Z25" s="56"/>
      <c r="AA25" s="56"/>
      <c r="AB25" s="56"/>
      <c r="AC25" s="33"/>
      <c r="AD25" s="33"/>
      <c r="AE25" s="36">
        <f t="shared" si="0"/>
        <v>0</v>
      </c>
      <c r="AF25" s="36">
        <f t="shared" si="1"/>
        <v>0</v>
      </c>
      <c r="AG25" s="37">
        <f aca="true" t="shared" si="9" ref="AG25:AH27">K25+W25+AE25</f>
        <v>9</v>
      </c>
      <c r="AH25" s="37">
        <f t="shared" si="9"/>
        <v>177</v>
      </c>
      <c r="AI25" s="33"/>
      <c r="AJ25" s="38">
        <f>AH25/AG25</f>
        <v>19.666666666666668</v>
      </c>
      <c r="AK25" s="31">
        <f t="shared" si="2"/>
        <v>47.25</v>
      </c>
      <c r="AL25" s="31">
        <f t="shared" si="3"/>
        <v>46.458</v>
      </c>
      <c r="AM25" s="48"/>
      <c r="AN25" s="51"/>
      <c r="AO25" s="51"/>
      <c r="AP25" s="9"/>
    </row>
    <row r="26" spans="1:42" ht="15.75" customHeight="1">
      <c r="A26" s="30"/>
      <c r="B26" s="46" t="s">
        <v>68</v>
      </c>
      <c r="C26" s="56"/>
      <c r="D26" s="56"/>
      <c r="E26" s="56"/>
      <c r="F26" s="55"/>
      <c r="G26" s="55">
        <v>1</v>
      </c>
      <c r="H26" s="55">
        <v>8</v>
      </c>
      <c r="I26" s="55"/>
      <c r="J26" s="55"/>
      <c r="K26" s="61">
        <f t="shared" si="7"/>
        <v>1</v>
      </c>
      <c r="L26" s="61">
        <f t="shared" si="7"/>
        <v>8</v>
      </c>
      <c r="M26" s="55"/>
      <c r="N26" s="55"/>
      <c r="O26" s="55"/>
      <c r="P26" s="55"/>
      <c r="Q26" s="62"/>
      <c r="R26" s="62"/>
      <c r="S26" s="55"/>
      <c r="T26" s="55"/>
      <c r="U26" s="55"/>
      <c r="V26" s="55"/>
      <c r="W26" s="63">
        <f t="shared" si="8"/>
        <v>0</v>
      </c>
      <c r="X26" s="64">
        <f t="shared" si="8"/>
        <v>0</v>
      </c>
      <c r="Y26" s="56"/>
      <c r="Z26" s="56"/>
      <c r="AA26" s="56"/>
      <c r="AB26" s="56"/>
      <c r="AC26" s="33"/>
      <c r="AD26" s="33"/>
      <c r="AE26" s="36">
        <f t="shared" si="0"/>
        <v>0</v>
      </c>
      <c r="AF26" s="36">
        <f t="shared" si="1"/>
        <v>0</v>
      </c>
      <c r="AG26" s="37">
        <f t="shared" si="9"/>
        <v>1</v>
      </c>
      <c r="AH26" s="37">
        <f t="shared" si="9"/>
        <v>8</v>
      </c>
      <c r="AI26" s="33"/>
      <c r="AJ26" s="38">
        <f>AH26/AG26</f>
        <v>8</v>
      </c>
      <c r="AK26" s="31"/>
      <c r="AL26" s="31">
        <f t="shared" si="3"/>
        <v>4.176</v>
      </c>
      <c r="AM26" s="48"/>
      <c r="AN26" s="51"/>
      <c r="AO26" s="51"/>
      <c r="AP26" s="9"/>
    </row>
    <row r="27" spans="1:42" ht="15.75" customHeight="1">
      <c r="A27" s="30" t="s">
        <v>27</v>
      </c>
      <c r="B27" s="4" t="s">
        <v>18</v>
      </c>
      <c r="C27" s="55">
        <v>3</v>
      </c>
      <c r="D27" s="55">
        <v>79</v>
      </c>
      <c r="E27" s="55">
        <v>3</v>
      </c>
      <c r="F27" s="55">
        <v>76</v>
      </c>
      <c r="G27" s="55">
        <v>3</v>
      </c>
      <c r="H27" s="55">
        <v>75</v>
      </c>
      <c r="I27" s="55">
        <v>3</v>
      </c>
      <c r="J27" s="55">
        <v>81</v>
      </c>
      <c r="K27" s="61">
        <f t="shared" si="7"/>
        <v>12</v>
      </c>
      <c r="L27" s="61">
        <f t="shared" si="7"/>
        <v>311</v>
      </c>
      <c r="M27" s="55">
        <v>2</v>
      </c>
      <c r="N27" s="55">
        <v>54</v>
      </c>
      <c r="O27" s="55">
        <v>4</v>
      </c>
      <c r="P27" s="55">
        <v>102</v>
      </c>
      <c r="Q27" s="55">
        <v>3</v>
      </c>
      <c r="R27" s="55">
        <v>63</v>
      </c>
      <c r="S27" s="55">
        <v>3</v>
      </c>
      <c r="T27" s="55">
        <v>78</v>
      </c>
      <c r="U27" s="55">
        <v>3</v>
      </c>
      <c r="V27" s="55">
        <v>75</v>
      </c>
      <c r="W27" s="63">
        <f t="shared" si="8"/>
        <v>15</v>
      </c>
      <c r="X27" s="64">
        <f t="shared" si="8"/>
        <v>372</v>
      </c>
      <c r="Y27" s="55">
        <v>2</v>
      </c>
      <c r="Z27" s="55">
        <v>49</v>
      </c>
      <c r="AA27" s="55">
        <v>1</v>
      </c>
      <c r="AB27" s="55">
        <v>25</v>
      </c>
      <c r="AC27" s="55"/>
      <c r="AD27" s="33"/>
      <c r="AE27" s="36">
        <f t="shared" si="0"/>
        <v>3</v>
      </c>
      <c r="AF27" s="36">
        <f t="shared" si="1"/>
        <v>74</v>
      </c>
      <c r="AG27" s="37">
        <f t="shared" si="9"/>
        <v>30</v>
      </c>
      <c r="AH27" s="37">
        <f t="shared" si="9"/>
        <v>757</v>
      </c>
      <c r="AI27" s="33"/>
      <c r="AJ27" s="38">
        <f>AH27/AG27</f>
        <v>25.233333333333334</v>
      </c>
      <c r="AK27" s="31">
        <f t="shared" si="2"/>
        <v>164.25</v>
      </c>
      <c r="AL27" s="31">
        <f t="shared" si="3"/>
        <v>162.342</v>
      </c>
      <c r="AM27" s="48"/>
      <c r="AN27" s="51"/>
      <c r="AO27" s="51"/>
      <c r="AP27" s="9"/>
    </row>
    <row r="28" spans="1:42" ht="15.75" customHeight="1">
      <c r="A28" s="30"/>
      <c r="B28" s="4" t="s">
        <v>19</v>
      </c>
      <c r="C28" s="56"/>
      <c r="D28" s="56"/>
      <c r="E28" s="56"/>
      <c r="F28" s="56"/>
      <c r="G28" s="56"/>
      <c r="H28" s="56"/>
      <c r="I28" s="56"/>
      <c r="J28" s="56"/>
      <c r="K28" s="57"/>
      <c r="L28" s="57"/>
      <c r="M28" s="56"/>
      <c r="N28" s="56"/>
      <c r="O28" s="56"/>
      <c r="P28" s="56"/>
      <c r="Q28" s="58"/>
      <c r="R28" s="58"/>
      <c r="S28" s="56"/>
      <c r="T28" s="56"/>
      <c r="U28" s="56"/>
      <c r="V28" s="56"/>
      <c r="W28" s="59"/>
      <c r="X28" s="60"/>
      <c r="Y28" s="56"/>
      <c r="Z28" s="56"/>
      <c r="AA28" s="56"/>
      <c r="AB28" s="56"/>
      <c r="AC28" s="33"/>
      <c r="AD28" s="33"/>
      <c r="AE28" s="36">
        <f t="shared" si="0"/>
        <v>0</v>
      </c>
      <c r="AF28" s="36">
        <f t="shared" si="1"/>
        <v>0</v>
      </c>
      <c r="AG28" s="37"/>
      <c r="AH28" s="37"/>
      <c r="AI28" s="33"/>
      <c r="AJ28" s="38"/>
      <c r="AK28" s="31"/>
      <c r="AL28" s="31"/>
      <c r="AM28" s="48"/>
      <c r="AN28" s="51"/>
      <c r="AO28" s="51"/>
      <c r="AP28" s="9"/>
    </row>
    <row r="29" spans="1:42" ht="15.75" customHeight="1">
      <c r="A29" s="30" t="s">
        <v>28</v>
      </c>
      <c r="B29" s="4" t="s">
        <v>18</v>
      </c>
      <c r="C29" s="55">
        <v>3</v>
      </c>
      <c r="D29" s="55">
        <v>77</v>
      </c>
      <c r="E29" s="55">
        <v>3</v>
      </c>
      <c r="F29" s="55">
        <v>78</v>
      </c>
      <c r="G29" s="55">
        <v>3</v>
      </c>
      <c r="H29" s="55">
        <v>69</v>
      </c>
      <c r="I29" s="55">
        <v>3</v>
      </c>
      <c r="J29" s="55">
        <v>72</v>
      </c>
      <c r="K29" s="61">
        <f>C29+E29+G29+I29</f>
        <v>12</v>
      </c>
      <c r="L29" s="61">
        <f>D29+F29+H29+J29</f>
        <v>296</v>
      </c>
      <c r="M29" s="55">
        <v>3</v>
      </c>
      <c r="N29" s="55">
        <v>74</v>
      </c>
      <c r="O29" s="55">
        <v>3</v>
      </c>
      <c r="P29" s="55">
        <v>72</v>
      </c>
      <c r="Q29" s="55">
        <v>3</v>
      </c>
      <c r="R29" s="55">
        <v>65</v>
      </c>
      <c r="S29" s="55">
        <v>3</v>
      </c>
      <c r="T29" s="55">
        <v>73</v>
      </c>
      <c r="U29" s="55">
        <v>3</v>
      </c>
      <c r="V29" s="55">
        <v>64</v>
      </c>
      <c r="W29" s="63">
        <f>M29+O29+Q29+S29+U29</f>
        <v>15</v>
      </c>
      <c r="X29" s="64">
        <f>N29+P29+R29+T29+V29</f>
        <v>348</v>
      </c>
      <c r="Y29" s="55">
        <v>1</v>
      </c>
      <c r="Z29" s="55">
        <v>27</v>
      </c>
      <c r="AA29" s="55">
        <v>1</v>
      </c>
      <c r="AB29" s="55">
        <v>25</v>
      </c>
      <c r="AC29" s="33"/>
      <c r="AD29" s="33"/>
      <c r="AE29" s="36">
        <f t="shared" si="0"/>
        <v>2</v>
      </c>
      <c r="AF29" s="36">
        <f t="shared" si="1"/>
        <v>52</v>
      </c>
      <c r="AG29" s="37">
        <f>K29+W29+AE29</f>
        <v>29</v>
      </c>
      <c r="AH29" s="37">
        <f>L29+X29+AF29</f>
        <v>696</v>
      </c>
      <c r="AI29" s="33"/>
      <c r="AJ29" s="38">
        <f>AH29/AG29</f>
        <v>24</v>
      </c>
      <c r="AK29" s="31">
        <f t="shared" si="2"/>
        <v>166.5</v>
      </c>
      <c r="AL29" s="31">
        <f t="shared" si="3"/>
        <v>154.512</v>
      </c>
      <c r="AM29" s="48"/>
      <c r="AN29" s="51"/>
      <c r="AO29" s="51"/>
      <c r="AP29" s="9"/>
    </row>
    <row r="30" spans="1:42" ht="15.75" customHeight="1">
      <c r="A30" s="30"/>
      <c r="B30" s="4" t="s">
        <v>19</v>
      </c>
      <c r="C30" s="56"/>
      <c r="D30" s="56"/>
      <c r="E30" s="56"/>
      <c r="F30" s="56"/>
      <c r="G30" s="56"/>
      <c r="H30" s="56"/>
      <c r="I30" s="56"/>
      <c r="J30" s="56"/>
      <c r="K30" s="57"/>
      <c r="L30" s="57"/>
      <c r="M30" s="56"/>
      <c r="N30" s="56"/>
      <c r="O30" s="56"/>
      <c r="P30" s="56"/>
      <c r="Q30" s="58"/>
      <c r="R30" s="58"/>
      <c r="S30" s="56"/>
      <c r="T30" s="56"/>
      <c r="U30" s="56"/>
      <c r="V30" s="56"/>
      <c r="W30" s="59"/>
      <c r="X30" s="60"/>
      <c r="Y30" s="56"/>
      <c r="Z30" s="56"/>
      <c r="AA30" s="56"/>
      <c r="AB30" s="56"/>
      <c r="AC30" s="33"/>
      <c r="AD30" s="33"/>
      <c r="AE30" s="36">
        <f t="shared" si="0"/>
        <v>0</v>
      </c>
      <c r="AF30" s="36">
        <f t="shared" si="1"/>
        <v>0</v>
      </c>
      <c r="AG30" s="37"/>
      <c r="AH30" s="37"/>
      <c r="AI30" s="33"/>
      <c r="AJ30" s="38"/>
      <c r="AK30" s="31"/>
      <c r="AL30" s="31"/>
      <c r="AM30" s="48"/>
      <c r="AN30" s="51"/>
      <c r="AO30" s="51"/>
      <c r="AP30" s="9"/>
    </row>
    <row r="31" spans="1:42" ht="15.75" customHeight="1">
      <c r="A31" s="30" t="s">
        <v>29</v>
      </c>
      <c r="B31" s="4" t="s">
        <v>18</v>
      </c>
      <c r="C31" s="55">
        <v>3</v>
      </c>
      <c r="D31" s="55">
        <v>81</v>
      </c>
      <c r="E31" s="55">
        <v>3</v>
      </c>
      <c r="F31" s="55">
        <v>81</v>
      </c>
      <c r="G31" s="55">
        <v>3</v>
      </c>
      <c r="H31" s="55">
        <v>70</v>
      </c>
      <c r="I31" s="55">
        <v>3</v>
      </c>
      <c r="J31" s="55">
        <v>73</v>
      </c>
      <c r="K31" s="61">
        <f>C31+E31+G31+I31</f>
        <v>12</v>
      </c>
      <c r="L31" s="61">
        <f>D31+F31+H31+J31</f>
        <v>305</v>
      </c>
      <c r="M31" s="55">
        <v>3</v>
      </c>
      <c r="N31" s="55">
        <v>72</v>
      </c>
      <c r="O31" s="55">
        <v>3</v>
      </c>
      <c r="P31" s="55">
        <v>82</v>
      </c>
      <c r="Q31" s="55">
        <v>3</v>
      </c>
      <c r="R31" s="55">
        <v>61</v>
      </c>
      <c r="S31" s="55">
        <v>2</v>
      </c>
      <c r="T31" s="55">
        <v>48</v>
      </c>
      <c r="U31" s="55">
        <v>3</v>
      </c>
      <c r="V31" s="55">
        <v>69</v>
      </c>
      <c r="W31" s="63">
        <f>M31+O31+Q31+S31+U31</f>
        <v>14</v>
      </c>
      <c r="X31" s="64">
        <f>N31+P31+R31+T31+V31</f>
        <v>332</v>
      </c>
      <c r="Y31" s="55">
        <v>1</v>
      </c>
      <c r="Z31" s="55">
        <v>30</v>
      </c>
      <c r="AA31" s="55">
        <v>1</v>
      </c>
      <c r="AB31" s="55">
        <v>28</v>
      </c>
      <c r="AC31" s="33"/>
      <c r="AD31" s="33"/>
      <c r="AE31" s="36">
        <f t="shared" si="0"/>
        <v>2</v>
      </c>
      <c r="AF31" s="36">
        <f t="shared" si="1"/>
        <v>58</v>
      </c>
      <c r="AG31" s="37">
        <f>K31+W31+AE31</f>
        <v>28</v>
      </c>
      <c r="AH31" s="37">
        <f>L31+X31+AF31</f>
        <v>695</v>
      </c>
      <c r="AI31" s="33"/>
      <c r="AJ31" s="38">
        <f>AH31/AG31</f>
        <v>24.821428571428573</v>
      </c>
      <c r="AK31" s="31">
        <f t="shared" si="2"/>
        <v>169.65</v>
      </c>
      <c r="AL31" s="31">
        <f t="shared" si="3"/>
        <v>159.21</v>
      </c>
      <c r="AM31" s="48"/>
      <c r="AN31" s="51"/>
      <c r="AO31" s="51"/>
      <c r="AP31" s="9"/>
    </row>
    <row r="32" spans="1:42" ht="15.75" customHeight="1">
      <c r="A32" s="30"/>
      <c r="B32" s="4" t="s">
        <v>19</v>
      </c>
      <c r="C32" s="56"/>
      <c r="D32" s="56"/>
      <c r="E32" s="56"/>
      <c r="F32" s="56"/>
      <c r="G32" s="56"/>
      <c r="H32" s="56"/>
      <c r="I32" s="56"/>
      <c r="J32" s="56"/>
      <c r="K32" s="57"/>
      <c r="L32" s="57"/>
      <c r="M32" s="56"/>
      <c r="N32" s="56"/>
      <c r="O32" s="56"/>
      <c r="P32" s="56"/>
      <c r="Q32" s="58"/>
      <c r="R32" s="58"/>
      <c r="S32" s="56"/>
      <c r="T32" s="56"/>
      <c r="U32" s="56"/>
      <c r="V32" s="56"/>
      <c r="W32" s="59"/>
      <c r="X32" s="60"/>
      <c r="Y32" s="56"/>
      <c r="Z32" s="56"/>
      <c r="AA32" s="56"/>
      <c r="AB32" s="56"/>
      <c r="AC32" s="33"/>
      <c r="AD32" s="33"/>
      <c r="AE32" s="36">
        <f t="shared" si="0"/>
        <v>0</v>
      </c>
      <c r="AF32" s="36">
        <f t="shared" si="1"/>
        <v>0</v>
      </c>
      <c r="AG32" s="37"/>
      <c r="AH32" s="37"/>
      <c r="AI32" s="33"/>
      <c r="AJ32" s="38"/>
      <c r="AK32" s="31"/>
      <c r="AL32" s="31"/>
      <c r="AM32" s="48"/>
      <c r="AN32" s="51"/>
      <c r="AO32" s="51"/>
      <c r="AP32" s="9"/>
    </row>
    <row r="33" spans="1:42" ht="15.75" customHeight="1">
      <c r="A33" s="30" t="s">
        <v>30</v>
      </c>
      <c r="B33" s="4" t="s">
        <v>18</v>
      </c>
      <c r="C33" s="55">
        <v>4</v>
      </c>
      <c r="D33" s="55">
        <v>111</v>
      </c>
      <c r="E33" s="55">
        <v>3</v>
      </c>
      <c r="F33" s="55">
        <v>83</v>
      </c>
      <c r="G33" s="55">
        <v>4</v>
      </c>
      <c r="H33" s="55">
        <v>110</v>
      </c>
      <c r="I33" s="55">
        <v>3</v>
      </c>
      <c r="J33" s="55">
        <v>85</v>
      </c>
      <c r="K33" s="61">
        <f>C33+E33+G33+I33</f>
        <v>14</v>
      </c>
      <c r="L33" s="61">
        <f>D33+F33+H33+J33</f>
        <v>389</v>
      </c>
      <c r="M33" s="55">
        <v>4</v>
      </c>
      <c r="N33" s="55">
        <v>103</v>
      </c>
      <c r="O33" s="55">
        <v>4</v>
      </c>
      <c r="P33" s="55">
        <v>90</v>
      </c>
      <c r="Q33" s="55">
        <v>4</v>
      </c>
      <c r="R33" s="55">
        <v>99</v>
      </c>
      <c r="S33" s="55">
        <v>3</v>
      </c>
      <c r="T33" s="55">
        <v>75</v>
      </c>
      <c r="U33" s="55">
        <v>3</v>
      </c>
      <c r="V33" s="55">
        <v>71</v>
      </c>
      <c r="W33" s="63">
        <f>M33+O33+Q33+S33+U33</f>
        <v>18</v>
      </c>
      <c r="X33" s="64">
        <f>N33+P33+R33+T33+V33</f>
        <v>438</v>
      </c>
      <c r="Y33" s="55">
        <v>1</v>
      </c>
      <c r="Z33" s="55">
        <v>27</v>
      </c>
      <c r="AA33" s="55">
        <v>1</v>
      </c>
      <c r="AB33" s="55">
        <v>28</v>
      </c>
      <c r="AC33" s="33"/>
      <c r="AD33" s="33"/>
      <c r="AE33" s="36">
        <f t="shared" si="0"/>
        <v>2</v>
      </c>
      <c r="AF33" s="36">
        <f t="shared" si="1"/>
        <v>55</v>
      </c>
      <c r="AG33" s="37">
        <f>K33+W33+AE33</f>
        <v>34</v>
      </c>
      <c r="AH33" s="37">
        <f>L33+X33+AF33</f>
        <v>882</v>
      </c>
      <c r="AI33" s="33"/>
      <c r="AJ33" s="38">
        <f>AH33/AG33</f>
        <v>25.941176470588236</v>
      </c>
      <c r="AK33" s="31">
        <f t="shared" si="2"/>
        <v>221.4</v>
      </c>
      <c r="AL33" s="31">
        <f t="shared" si="3"/>
        <v>203.05800000000002</v>
      </c>
      <c r="AM33" s="48"/>
      <c r="AN33" s="51"/>
      <c r="AO33" s="51"/>
      <c r="AP33" s="9"/>
    </row>
    <row r="34" spans="1:42" ht="15.75" customHeight="1">
      <c r="A34" s="30"/>
      <c r="B34" s="4" t="s">
        <v>19</v>
      </c>
      <c r="C34" s="56"/>
      <c r="D34" s="56"/>
      <c r="E34" s="56"/>
      <c r="F34" s="56"/>
      <c r="G34" s="56"/>
      <c r="H34" s="56"/>
      <c r="I34" s="56"/>
      <c r="J34" s="56"/>
      <c r="K34" s="57"/>
      <c r="L34" s="57"/>
      <c r="M34" s="56"/>
      <c r="N34" s="56"/>
      <c r="O34" s="56"/>
      <c r="P34" s="56"/>
      <c r="Q34" s="58"/>
      <c r="R34" s="58"/>
      <c r="S34" s="56"/>
      <c r="T34" s="56"/>
      <c r="U34" s="56"/>
      <c r="V34" s="56"/>
      <c r="W34" s="59"/>
      <c r="X34" s="60"/>
      <c r="Y34" s="56"/>
      <c r="Z34" s="56"/>
      <c r="AA34" s="56"/>
      <c r="AB34" s="56"/>
      <c r="AC34" s="33"/>
      <c r="AD34" s="33"/>
      <c r="AE34" s="36">
        <f t="shared" si="0"/>
        <v>0</v>
      </c>
      <c r="AF34" s="36">
        <f t="shared" si="1"/>
        <v>0</v>
      </c>
      <c r="AG34" s="37"/>
      <c r="AH34" s="37"/>
      <c r="AI34" s="33"/>
      <c r="AJ34" s="38"/>
      <c r="AK34" s="31"/>
      <c r="AL34" s="31"/>
      <c r="AM34" s="48"/>
      <c r="AN34" s="51"/>
      <c r="AO34" s="51"/>
      <c r="AP34" s="9"/>
    </row>
    <row r="35" spans="1:42" ht="15.75" customHeight="1">
      <c r="A35" s="30" t="s">
        <v>31</v>
      </c>
      <c r="B35" s="4" t="s">
        <v>18</v>
      </c>
      <c r="C35" s="55">
        <v>2</v>
      </c>
      <c r="D35" s="55">
        <v>59</v>
      </c>
      <c r="E35" s="55">
        <v>3</v>
      </c>
      <c r="F35" s="55">
        <v>70</v>
      </c>
      <c r="G35" s="55">
        <v>2</v>
      </c>
      <c r="H35" s="55">
        <v>55</v>
      </c>
      <c r="I35" s="55">
        <v>3</v>
      </c>
      <c r="J35" s="55">
        <v>71</v>
      </c>
      <c r="K35" s="61">
        <f>C35+E35+G35+I35</f>
        <v>10</v>
      </c>
      <c r="L35" s="61">
        <f>D35+F35+H35+J35</f>
        <v>255</v>
      </c>
      <c r="M35" s="55">
        <v>2</v>
      </c>
      <c r="N35" s="55">
        <v>44</v>
      </c>
      <c r="O35" s="55">
        <v>2</v>
      </c>
      <c r="P35" s="55">
        <v>51</v>
      </c>
      <c r="Q35" s="55">
        <v>3</v>
      </c>
      <c r="R35" s="55">
        <v>61</v>
      </c>
      <c r="S35" s="55">
        <v>3</v>
      </c>
      <c r="T35" s="55">
        <v>63</v>
      </c>
      <c r="U35" s="55">
        <v>3</v>
      </c>
      <c r="V35" s="55">
        <v>69</v>
      </c>
      <c r="W35" s="63">
        <f>M35+O35+Q35+S35+U35</f>
        <v>13</v>
      </c>
      <c r="X35" s="64">
        <f>N35+P35+R35+T35+V35</f>
        <v>288</v>
      </c>
      <c r="Y35" s="55">
        <v>1</v>
      </c>
      <c r="Z35" s="55">
        <v>22</v>
      </c>
      <c r="AA35" s="55">
        <v>1</v>
      </c>
      <c r="AB35" s="55">
        <v>21</v>
      </c>
      <c r="AC35" s="33"/>
      <c r="AD35" s="33"/>
      <c r="AE35" s="36">
        <f t="shared" si="0"/>
        <v>2</v>
      </c>
      <c r="AF35" s="36">
        <f t="shared" si="1"/>
        <v>43</v>
      </c>
      <c r="AG35" s="37">
        <f>K35+W35+AE35</f>
        <v>25</v>
      </c>
      <c r="AH35" s="37">
        <f>L35+X35+AF35</f>
        <v>586</v>
      </c>
      <c r="AI35" s="33"/>
      <c r="AJ35" s="38">
        <f>AH35/AG35</f>
        <v>23.44</v>
      </c>
      <c r="AK35" s="31">
        <f t="shared" si="2"/>
        <v>134.55</v>
      </c>
      <c r="AL35" s="31">
        <f t="shared" si="3"/>
        <v>133.11</v>
      </c>
      <c r="AM35" s="48"/>
      <c r="AN35" s="51"/>
      <c r="AO35" s="51"/>
      <c r="AP35" s="9"/>
    </row>
    <row r="36" spans="1:42" ht="15.75" customHeight="1">
      <c r="A36" s="30"/>
      <c r="B36" s="4" t="s">
        <v>19</v>
      </c>
      <c r="C36" s="56"/>
      <c r="D36" s="56"/>
      <c r="E36" s="56"/>
      <c r="F36" s="56"/>
      <c r="G36" s="56"/>
      <c r="H36" s="56"/>
      <c r="I36" s="56"/>
      <c r="J36" s="56"/>
      <c r="K36" s="57"/>
      <c r="L36" s="57"/>
      <c r="M36" s="56"/>
      <c r="N36" s="56"/>
      <c r="O36" s="56"/>
      <c r="P36" s="56"/>
      <c r="Q36" s="58"/>
      <c r="R36" s="58"/>
      <c r="S36" s="56"/>
      <c r="T36" s="56"/>
      <c r="U36" s="56"/>
      <c r="V36" s="56"/>
      <c r="W36" s="59"/>
      <c r="X36" s="60"/>
      <c r="Y36" s="56"/>
      <c r="Z36" s="56"/>
      <c r="AA36" s="56"/>
      <c r="AB36" s="56"/>
      <c r="AC36" s="33"/>
      <c r="AD36" s="33"/>
      <c r="AE36" s="36">
        <f t="shared" si="0"/>
        <v>0</v>
      </c>
      <c r="AF36" s="36">
        <f t="shared" si="1"/>
        <v>0</v>
      </c>
      <c r="AG36" s="37"/>
      <c r="AH36" s="37"/>
      <c r="AI36" s="33"/>
      <c r="AJ36" s="38"/>
      <c r="AK36" s="31"/>
      <c r="AL36" s="31"/>
      <c r="AM36" s="48"/>
      <c r="AN36" s="51"/>
      <c r="AO36" s="51"/>
      <c r="AP36" s="9"/>
    </row>
    <row r="37" spans="1:42" ht="15.75" customHeight="1">
      <c r="A37" s="30" t="s">
        <v>32</v>
      </c>
      <c r="B37" s="45" t="s">
        <v>18</v>
      </c>
      <c r="C37" s="55">
        <v>5</v>
      </c>
      <c r="D37" s="55">
        <v>120</v>
      </c>
      <c r="E37" s="55">
        <v>3</v>
      </c>
      <c r="F37" s="55">
        <v>82</v>
      </c>
      <c r="G37" s="55">
        <v>3</v>
      </c>
      <c r="H37" s="55">
        <v>74</v>
      </c>
      <c r="I37" s="55">
        <v>3</v>
      </c>
      <c r="J37" s="55">
        <v>73</v>
      </c>
      <c r="K37" s="61">
        <f aca="true" t="shared" si="10" ref="K37:L39">C37+E37+G37+I37</f>
        <v>14</v>
      </c>
      <c r="L37" s="61">
        <f t="shared" si="10"/>
        <v>349</v>
      </c>
      <c r="M37" s="55">
        <v>3</v>
      </c>
      <c r="N37" s="55">
        <v>65</v>
      </c>
      <c r="O37" s="55">
        <v>2</v>
      </c>
      <c r="P37" s="55">
        <v>57</v>
      </c>
      <c r="Q37" s="55">
        <v>3</v>
      </c>
      <c r="R37" s="55">
        <v>76</v>
      </c>
      <c r="S37" s="55">
        <v>2</v>
      </c>
      <c r="T37" s="55">
        <v>47</v>
      </c>
      <c r="U37" s="55">
        <v>2</v>
      </c>
      <c r="V37" s="55">
        <v>42</v>
      </c>
      <c r="W37" s="63">
        <f aca="true" t="shared" si="11" ref="W37:X39">M37+O37+Q37+S37+U37</f>
        <v>12</v>
      </c>
      <c r="X37" s="64">
        <f t="shared" si="11"/>
        <v>287</v>
      </c>
      <c r="Y37" s="55">
        <v>1</v>
      </c>
      <c r="Z37" s="55">
        <v>21</v>
      </c>
      <c r="AA37" s="55">
        <v>1</v>
      </c>
      <c r="AB37" s="55">
        <v>25</v>
      </c>
      <c r="AC37" s="33"/>
      <c r="AD37" s="33"/>
      <c r="AE37" s="36">
        <f t="shared" si="0"/>
        <v>2</v>
      </c>
      <c r="AF37" s="36">
        <f t="shared" si="1"/>
        <v>46</v>
      </c>
      <c r="AG37" s="37">
        <f aca="true" t="shared" si="12" ref="AG37:AH39">K37+W37+AE37</f>
        <v>28</v>
      </c>
      <c r="AH37" s="37">
        <f t="shared" si="12"/>
        <v>682</v>
      </c>
      <c r="AI37" s="33"/>
      <c r="AJ37" s="38">
        <f>AH37/AG37</f>
        <v>24.357142857142858</v>
      </c>
      <c r="AK37" s="31">
        <f t="shared" si="2"/>
        <v>186.3</v>
      </c>
      <c r="AL37" s="31">
        <f t="shared" si="3"/>
        <v>182.178</v>
      </c>
      <c r="AM37" s="48"/>
      <c r="AN37" s="51"/>
      <c r="AO37" s="51"/>
      <c r="AP37" s="9"/>
    </row>
    <row r="38" spans="1:42" ht="15.75" customHeight="1">
      <c r="A38" s="30"/>
      <c r="B38" s="46" t="s">
        <v>68</v>
      </c>
      <c r="C38" s="56"/>
      <c r="D38" s="55"/>
      <c r="E38" s="55">
        <v>1</v>
      </c>
      <c r="F38" s="55">
        <v>9</v>
      </c>
      <c r="G38" s="55">
        <v>1</v>
      </c>
      <c r="H38" s="55">
        <v>13</v>
      </c>
      <c r="I38" s="55">
        <v>1</v>
      </c>
      <c r="J38" s="55">
        <v>12</v>
      </c>
      <c r="K38" s="61">
        <f t="shared" si="10"/>
        <v>3</v>
      </c>
      <c r="L38" s="61">
        <f t="shared" si="10"/>
        <v>34</v>
      </c>
      <c r="M38" s="55">
        <v>1</v>
      </c>
      <c r="N38" s="55">
        <v>12</v>
      </c>
      <c r="O38" s="55">
        <v>1</v>
      </c>
      <c r="P38" s="55">
        <v>9</v>
      </c>
      <c r="Q38" s="55"/>
      <c r="R38" s="55"/>
      <c r="S38" s="55">
        <v>1</v>
      </c>
      <c r="T38" s="55">
        <v>12</v>
      </c>
      <c r="U38" s="55"/>
      <c r="V38" s="55"/>
      <c r="W38" s="63">
        <f t="shared" si="11"/>
        <v>3</v>
      </c>
      <c r="X38" s="64">
        <f t="shared" si="11"/>
        <v>33</v>
      </c>
      <c r="Y38" s="56"/>
      <c r="Z38" s="56"/>
      <c r="AA38" s="56"/>
      <c r="AB38" s="56"/>
      <c r="AC38" s="33"/>
      <c r="AD38" s="33"/>
      <c r="AE38" s="36">
        <f t="shared" si="0"/>
        <v>0</v>
      </c>
      <c r="AF38" s="36">
        <f t="shared" si="1"/>
        <v>0</v>
      </c>
      <c r="AG38" s="37">
        <f t="shared" si="12"/>
        <v>6</v>
      </c>
      <c r="AH38" s="37">
        <f t="shared" si="12"/>
        <v>67</v>
      </c>
      <c r="AI38" s="33"/>
      <c r="AJ38" s="38">
        <f>AH38/AG38</f>
        <v>11.166666666666666</v>
      </c>
      <c r="AK38" s="31">
        <f t="shared" si="2"/>
        <v>20.7</v>
      </c>
      <c r="AL38" s="31">
        <f t="shared" si="3"/>
        <v>17.748</v>
      </c>
      <c r="AM38" s="48"/>
      <c r="AN38" s="51"/>
      <c r="AO38" s="51"/>
      <c r="AP38" s="9"/>
    </row>
    <row r="39" spans="1:42" ht="15.75" customHeight="1">
      <c r="A39" s="30" t="s">
        <v>33</v>
      </c>
      <c r="B39" s="4" t="s">
        <v>18</v>
      </c>
      <c r="C39" s="55">
        <v>4</v>
      </c>
      <c r="D39" s="55">
        <v>108</v>
      </c>
      <c r="E39" s="55">
        <v>3</v>
      </c>
      <c r="F39" s="55">
        <v>76</v>
      </c>
      <c r="G39" s="55">
        <v>4</v>
      </c>
      <c r="H39" s="55">
        <v>103</v>
      </c>
      <c r="I39" s="55">
        <v>3</v>
      </c>
      <c r="J39" s="55">
        <v>81</v>
      </c>
      <c r="K39" s="61">
        <f t="shared" si="10"/>
        <v>14</v>
      </c>
      <c r="L39" s="61">
        <f t="shared" si="10"/>
        <v>368</v>
      </c>
      <c r="M39" s="55">
        <v>3</v>
      </c>
      <c r="N39" s="55">
        <v>76</v>
      </c>
      <c r="O39" s="55">
        <v>4</v>
      </c>
      <c r="P39" s="55">
        <v>97</v>
      </c>
      <c r="Q39" s="55">
        <v>4</v>
      </c>
      <c r="R39" s="55">
        <v>96</v>
      </c>
      <c r="S39" s="55">
        <v>3</v>
      </c>
      <c r="T39" s="55">
        <v>74</v>
      </c>
      <c r="U39" s="55">
        <v>3</v>
      </c>
      <c r="V39" s="55">
        <v>76</v>
      </c>
      <c r="W39" s="63">
        <f t="shared" si="11"/>
        <v>17</v>
      </c>
      <c r="X39" s="64">
        <f t="shared" si="11"/>
        <v>419</v>
      </c>
      <c r="Y39" s="55">
        <v>2</v>
      </c>
      <c r="Z39" s="55">
        <v>46</v>
      </c>
      <c r="AA39" s="55">
        <v>2</v>
      </c>
      <c r="AB39" s="55">
        <v>50</v>
      </c>
      <c r="AC39" s="33"/>
      <c r="AD39" s="33"/>
      <c r="AE39" s="36">
        <f aca="true" t="shared" si="13" ref="AE39:AE66">Y39+AA39</f>
        <v>4</v>
      </c>
      <c r="AF39" s="36">
        <f aca="true" t="shared" si="14" ref="AF39:AF66">Z39+AB39</f>
        <v>96</v>
      </c>
      <c r="AG39" s="37">
        <f t="shared" si="12"/>
        <v>35</v>
      </c>
      <c r="AH39" s="37">
        <f t="shared" si="12"/>
        <v>883</v>
      </c>
      <c r="AI39" s="33"/>
      <c r="AJ39" s="38">
        <f>AH39/AG39</f>
        <v>25.228571428571428</v>
      </c>
      <c r="AK39" s="31">
        <f t="shared" si="2"/>
        <v>199.8</v>
      </c>
      <c r="AL39" s="31">
        <f t="shared" si="3"/>
        <v>192.096</v>
      </c>
      <c r="AM39" s="48"/>
      <c r="AN39" s="51"/>
      <c r="AO39" s="51"/>
      <c r="AP39" s="9"/>
    </row>
    <row r="40" spans="1:42" ht="15.75" customHeight="1">
      <c r="A40" s="30"/>
      <c r="B40" s="4" t="s">
        <v>19</v>
      </c>
      <c r="C40" s="56"/>
      <c r="D40" s="56"/>
      <c r="E40" s="56"/>
      <c r="F40" s="56"/>
      <c r="G40" s="56"/>
      <c r="H40" s="56"/>
      <c r="I40" s="56"/>
      <c r="J40" s="56"/>
      <c r="K40" s="57"/>
      <c r="L40" s="57"/>
      <c r="M40" s="56"/>
      <c r="N40" s="56"/>
      <c r="O40" s="56"/>
      <c r="P40" s="56"/>
      <c r="Q40" s="58"/>
      <c r="R40" s="58"/>
      <c r="S40" s="56"/>
      <c r="T40" s="56"/>
      <c r="U40" s="56"/>
      <c r="V40" s="56"/>
      <c r="W40" s="59"/>
      <c r="X40" s="60"/>
      <c r="Y40" s="56"/>
      <c r="Z40" s="56"/>
      <c r="AA40" s="56"/>
      <c r="AB40" s="56"/>
      <c r="AC40" s="33"/>
      <c r="AD40" s="33"/>
      <c r="AE40" s="36">
        <f t="shared" si="13"/>
        <v>0</v>
      </c>
      <c r="AF40" s="36">
        <f t="shared" si="14"/>
        <v>0</v>
      </c>
      <c r="AG40" s="37"/>
      <c r="AH40" s="37"/>
      <c r="AI40" s="33"/>
      <c r="AJ40" s="38"/>
      <c r="AK40" s="31"/>
      <c r="AL40" s="31"/>
      <c r="AM40" s="48"/>
      <c r="AN40" s="51"/>
      <c r="AO40" s="51"/>
      <c r="AP40" s="9"/>
    </row>
    <row r="41" spans="1:42" ht="15.75" customHeight="1">
      <c r="A41" s="30" t="s">
        <v>34</v>
      </c>
      <c r="B41" s="45" t="s">
        <v>18</v>
      </c>
      <c r="C41" s="55">
        <v>5</v>
      </c>
      <c r="D41" s="55">
        <v>134</v>
      </c>
      <c r="E41" s="55">
        <v>5</v>
      </c>
      <c r="F41" s="55">
        <v>124</v>
      </c>
      <c r="G41" s="55">
        <v>5</v>
      </c>
      <c r="H41" s="55">
        <v>122</v>
      </c>
      <c r="I41" s="55">
        <v>4</v>
      </c>
      <c r="J41" s="55">
        <v>108</v>
      </c>
      <c r="K41" s="61">
        <f aca="true" t="shared" si="15" ref="K41:K51">C41+E41+G41+I41</f>
        <v>19</v>
      </c>
      <c r="L41" s="61">
        <f aca="true" t="shared" si="16" ref="L41:L51">D41+F41+H41+J41</f>
        <v>488</v>
      </c>
      <c r="M41" s="55">
        <v>4</v>
      </c>
      <c r="N41" s="55">
        <v>97</v>
      </c>
      <c r="O41" s="55">
        <v>4</v>
      </c>
      <c r="P41" s="55">
        <v>101</v>
      </c>
      <c r="Q41" s="55">
        <v>5</v>
      </c>
      <c r="R41" s="55">
        <v>112</v>
      </c>
      <c r="S41" s="55">
        <v>4</v>
      </c>
      <c r="T41" s="55">
        <v>97</v>
      </c>
      <c r="U41" s="55">
        <v>4</v>
      </c>
      <c r="V41" s="55">
        <v>90</v>
      </c>
      <c r="W41" s="63">
        <f>M41+O41+Q41+S41+U41</f>
        <v>21</v>
      </c>
      <c r="X41" s="64">
        <f>N41+P41+R41+T41+V41</f>
        <v>497</v>
      </c>
      <c r="Y41" s="55">
        <v>1</v>
      </c>
      <c r="Z41" s="55">
        <v>25</v>
      </c>
      <c r="AA41" s="55">
        <v>1</v>
      </c>
      <c r="AB41" s="55">
        <v>25</v>
      </c>
      <c r="AC41" s="33"/>
      <c r="AD41" s="33"/>
      <c r="AE41" s="36">
        <f t="shared" si="13"/>
        <v>2</v>
      </c>
      <c r="AF41" s="36">
        <f t="shared" si="14"/>
        <v>50</v>
      </c>
      <c r="AG41" s="37">
        <f aca="true" t="shared" si="17" ref="AG41:AG51">K41+W41+AE41</f>
        <v>42</v>
      </c>
      <c r="AH41" s="37">
        <f aca="true" t="shared" si="18" ref="AH41:AH51">L41+X41+AF41</f>
        <v>1035</v>
      </c>
      <c r="AI41" s="33"/>
      <c r="AJ41" s="38">
        <f aca="true" t="shared" si="19" ref="AJ41:AJ51">AH41/AG41</f>
        <v>24.642857142857142</v>
      </c>
      <c r="AK41" s="31">
        <f t="shared" si="2"/>
        <v>263.25</v>
      </c>
      <c r="AL41" s="31">
        <f t="shared" si="3"/>
        <v>254.73600000000002</v>
      </c>
      <c r="AM41" s="48"/>
      <c r="AN41" s="51"/>
      <c r="AO41" s="51"/>
      <c r="AP41" s="9"/>
    </row>
    <row r="42" spans="1:42" ht="15.75" customHeight="1">
      <c r="A42" s="30"/>
      <c r="B42" s="46" t="s">
        <v>68</v>
      </c>
      <c r="C42" s="56"/>
      <c r="D42" s="55"/>
      <c r="E42" s="55">
        <v>1</v>
      </c>
      <c r="F42" s="55">
        <v>11</v>
      </c>
      <c r="G42" s="55"/>
      <c r="H42" s="55"/>
      <c r="I42" s="55">
        <v>1</v>
      </c>
      <c r="J42" s="55">
        <v>12</v>
      </c>
      <c r="K42" s="61">
        <f t="shared" si="15"/>
        <v>2</v>
      </c>
      <c r="L42" s="61">
        <f t="shared" si="16"/>
        <v>23</v>
      </c>
      <c r="M42" s="55">
        <v>1</v>
      </c>
      <c r="N42" s="55">
        <v>13</v>
      </c>
      <c r="O42" s="55"/>
      <c r="P42" s="55"/>
      <c r="Q42" s="62"/>
      <c r="R42" s="62"/>
      <c r="S42" s="55"/>
      <c r="T42" s="55"/>
      <c r="U42" s="55"/>
      <c r="V42" s="55"/>
      <c r="W42" s="63">
        <f>M42+O42+Q42+S42+U42</f>
        <v>1</v>
      </c>
      <c r="X42" s="64">
        <f>N42+P42+R42+T42+V42</f>
        <v>13</v>
      </c>
      <c r="Y42" s="55"/>
      <c r="Z42" s="56"/>
      <c r="AA42" s="56"/>
      <c r="AB42" s="56"/>
      <c r="AC42" s="33"/>
      <c r="AD42" s="33"/>
      <c r="AE42" s="36">
        <f t="shared" si="13"/>
        <v>0</v>
      </c>
      <c r="AF42" s="36">
        <f t="shared" si="14"/>
        <v>0</v>
      </c>
      <c r="AG42" s="37">
        <f t="shared" si="17"/>
        <v>3</v>
      </c>
      <c r="AH42" s="37">
        <f t="shared" si="18"/>
        <v>36</v>
      </c>
      <c r="AI42" s="33"/>
      <c r="AJ42" s="38">
        <f t="shared" si="19"/>
        <v>12</v>
      </c>
      <c r="AK42" s="31">
        <f t="shared" si="2"/>
        <v>16.2</v>
      </c>
      <c r="AL42" s="31">
        <f t="shared" si="3"/>
        <v>12.006</v>
      </c>
      <c r="AM42" s="48"/>
      <c r="AN42" s="51"/>
      <c r="AO42" s="51"/>
      <c r="AP42" s="9"/>
    </row>
    <row r="43" spans="1:42" ht="15.75" customHeight="1">
      <c r="A43" s="70" t="s">
        <v>66</v>
      </c>
      <c r="B43" s="45" t="s">
        <v>18</v>
      </c>
      <c r="C43" s="55">
        <v>1</v>
      </c>
      <c r="D43" s="55">
        <v>20</v>
      </c>
      <c r="E43" s="55">
        <v>1</v>
      </c>
      <c r="F43" s="55">
        <v>20</v>
      </c>
      <c r="G43" s="55">
        <v>1</v>
      </c>
      <c r="H43" s="55">
        <v>18</v>
      </c>
      <c r="I43" s="55">
        <v>1</v>
      </c>
      <c r="J43" s="55">
        <v>13</v>
      </c>
      <c r="K43" s="61">
        <f t="shared" si="15"/>
        <v>4</v>
      </c>
      <c r="L43" s="61">
        <f t="shared" si="16"/>
        <v>71</v>
      </c>
      <c r="M43" s="55">
        <v>1</v>
      </c>
      <c r="N43" s="55">
        <v>18</v>
      </c>
      <c r="O43" s="55">
        <v>1</v>
      </c>
      <c r="P43" s="55">
        <v>17</v>
      </c>
      <c r="Q43" s="55">
        <v>1</v>
      </c>
      <c r="R43" s="55">
        <v>15</v>
      </c>
      <c r="S43" s="55">
        <v>1</v>
      </c>
      <c r="T43" s="55">
        <v>17</v>
      </c>
      <c r="U43" s="55">
        <v>1</v>
      </c>
      <c r="V43" s="55">
        <v>17</v>
      </c>
      <c r="W43" s="63">
        <f aca="true" t="shared" si="20" ref="W43:X47">M43+O43+Q43+S43+U43</f>
        <v>5</v>
      </c>
      <c r="X43" s="64">
        <f t="shared" si="20"/>
        <v>84</v>
      </c>
      <c r="Y43" s="56"/>
      <c r="Z43" s="56"/>
      <c r="AA43" s="56"/>
      <c r="AB43" s="56"/>
      <c r="AC43" s="33"/>
      <c r="AD43" s="33"/>
      <c r="AE43" s="36">
        <f t="shared" si="13"/>
        <v>0</v>
      </c>
      <c r="AF43" s="36">
        <f t="shared" si="14"/>
        <v>0</v>
      </c>
      <c r="AG43" s="37">
        <f t="shared" si="17"/>
        <v>9</v>
      </c>
      <c r="AH43" s="37">
        <f t="shared" si="18"/>
        <v>155</v>
      </c>
      <c r="AI43" s="33"/>
      <c r="AJ43" s="38">
        <f t="shared" si="19"/>
        <v>17.22222222222222</v>
      </c>
      <c r="AK43" s="31">
        <f t="shared" si="2"/>
        <v>40.050000000000004</v>
      </c>
      <c r="AL43" s="31">
        <f t="shared" si="3"/>
        <v>37.062000000000005</v>
      </c>
      <c r="AM43" s="48"/>
      <c r="AN43" s="51"/>
      <c r="AO43" s="51"/>
      <c r="AP43" s="9"/>
    </row>
    <row r="44" spans="1:42" ht="15.75" customHeight="1">
      <c r="A44" s="30"/>
      <c r="B44" s="46" t="s">
        <v>68</v>
      </c>
      <c r="C44" s="66"/>
      <c r="D44" s="67"/>
      <c r="E44" s="67">
        <v>1</v>
      </c>
      <c r="F44" s="67">
        <v>13</v>
      </c>
      <c r="G44" s="67">
        <v>1</v>
      </c>
      <c r="H44" s="67">
        <v>8</v>
      </c>
      <c r="I44" s="67">
        <v>2</v>
      </c>
      <c r="J44" s="67">
        <v>21</v>
      </c>
      <c r="K44" s="61">
        <f t="shared" si="15"/>
        <v>4</v>
      </c>
      <c r="L44" s="61">
        <f t="shared" si="16"/>
        <v>42</v>
      </c>
      <c r="M44" s="67">
        <v>2</v>
      </c>
      <c r="N44" s="67">
        <v>25</v>
      </c>
      <c r="O44" s="67">
        <v>3</v>
      </c>
      <c r="P44" s="67">
        <v>34</v>
      </c>
      <c r="Q44" s="67">
        <v>2</v>
      </c>
      <c r="R44" s="67">
        <v>25</v>
      </c>
      <c r="S44" s="55">
        <v>2</v>
      </c>
      <c r="T44" s="67">
        <v>25</v>
      </c>
      <c r="U44" s="67">
        <v>2</v>
      </c>
      <c r="V44" s="67">
        <v>23</v>
      </c>
      <c r="W44" s="63">
        <f t="shared" si="20"/>
        <v>11</v>
      </c>
      <c r="X44" s="64">
        <f t="shared" si="20"/>
        <v>132</v>
      </c>
      <c r="Y44" s="56"/>
      <c r="Z44" s="56"/>
      <c r="AA44" s="56"/>
      <c r="AB44" s="56"/>
      <c r="AC44" s="33"/>
      <c r="AD44" s="33"/>
      <c r="AE44" s="36">
        <f t="shared" si="13"/>
        <v>0</v>
      </c>
      <c r="AF44" s="36">
        <f t="shared" si="14"/>
        <v>0</v>
      </c>
      <c r="AG44" s="37">
        <f t="shared" si="17"/>
        <v>15</v>
      </c>
      <c r="AH44" s="37">
        <f t="shared" si="18"/>
        <v>174</v>
      </c>
      <c r="AI44" s="33"/>
      <c r="AJ44" s="38">
        <f t="shared" si="19"/>
        <v>11.6</v>
      </c>
      <c r="AK44" s="31">
        <f t="shared" si="2"/>
        <v>30.150000000000002</v>
      </c>
      <c r="AL44" s="31">
        <f t="shared" si="3"/>
        <v>21.924</v>
      </c>
      <c r="AM44" s="48"/>
      <c r="AN44" s="51"/>
      <c r="AO44" s="51"/>
      <c r="AP44" s="9"/>
    </row>
    <row r="45" spans="1:42" ht="15.75" customHeight="1">
      <c r="A45" s="30" t="s">
        <v>35</v>
      </c>
      <c r="B45" s="45" t="s">
        <v>18</v>
      </c>
      <c r="C45" s="55">
        <v>2</v>
      </c>
      <c r="D45" s="55">
        <v>58</v>
      </c>
      <c r="E45" s="55">
        <v>2</v>
      </c>
      <c r="F45" s="55">
        <v>49</v>
      </c>
      <c r="G45" s="55">
        <v>1</v>
      </c>
      <c r="H45" s="55">
        <v>27</v>
      </c>
      <c r="I45" s="55">
        <v>1</v>
      </c>
      <c r="J45" s="55">
        <v>24</v>
      </c>
      <c r="K45" s="61">
        <f t="shared" si="15"/>
        <v>6</v>
      </c>
      <c r="L45" s="61">
        <f t="shared" si="16"/>
        <v>158</v>
      </c>
      <c r="M45" s="55">
        <v>2</v>
      </c>
      <c r="N45" s="55">
        <v>54</v>
      </c>
      <c r="O45" s="55">
        <v>1</v>
      </c>
      <c r="P45" s="55">
        <v>29</v>
      </c>
      <c r="Q45" s="55">
        <v>1</v>
      </c>
      <c r="R45" s="55">
        <v>26</v>
      </c>
      <c r="S45" s="55">
        <v>1</v>
      </c>
      <c r="T45" s="55">
        <v>25</v>
      </c>
      <c r="U45" s="55">
        <v>1</v>
      </c>
      <c r="V45" s="55">
        <v>29</v>
      </c>
      <c r="W45" s="63">
        <f t="shared" si="20"/>
        <v>6</v>
      </c>
      <c r="X45" s="64">
        <f t="shared" si="20"/>
        <v>163</v>
      </c>
      <c r="Y45" s="55">
        <v>1</v>
      </c>
      <c r="Z45" s="55">
        <v>16</v>
      </c>
      <c r="AA45" s="55">
        <v>1</v>
      </c>
      <c r="AB45" s="55">
        <v>23</v>
      </c>
      <c r="AC45" s="33"/>
      <c r="AD45" s="33"/>
      <c r="AE45" s="36">
        <f t="shared" si="13"/>
        <v>2</v>
      </c>
      <c r="AF45" s="36">
        <f t="shared" si="14"/>
        <v>39</v>
      </c>
      <c r="AG45" s="37">
        <f t="shared" si="17"/>
        <v>14</v>
      </c>
      <c r="AH45" s="37">
        <f t="shared" si="18"/>
        <v>360</v>
      </c>
      <c r="AI45" s="33"/>
      <c r="AJ45" s="38">
        <f t="shared" si="19"/>
        <v>25.714285714285715</v>
      </c>
      <c r="AK45" s="31">
        <f t="shared" si="2"/>
        <v>95.4</v>
      </c>
      <c r="AL45" s="31">
        <f t="shared" si="3"/>
        <v>82.476</v>
      </c>
      <c r="AM45" s="48"/>
      <c r="AN45" s="51"/>
      <c r="AO45" s="51"/>
      <c r="AP45" s="9"/>
    </row>
    <row r="46" spans="1:42" ht="15.75" customHeight="1">
      <c r="A46" s="30"/>
      <c r="B46" s="46" t="s">
        <v>68</v>
      </c>
      <c r="C46" s="56"/>
      <c r="D46" s="56"/>
      <c r="E46" s="55"/>
      <c r="F46" s="55"/>
      <c r="G46" s="55">
        <v>2</v>
      </c>
      <c r="H46" s="55">
        <v>20</v>
      </c>
      <c r="I46" s="55">
        <v>1</v>
      </c>
      <c r="J46" s="55">
        <v>11</v>
      </c>
      <c r="K46" s="61">
        <f t="shared" si="15"/>
        <v>3</v>
      </c>
      <c r="L46" s="61">
        <f t="shared" si="16"/>
        <v>31</v>
      </c>
      <c r="M46" s="55">
        <v>1</v>
      </c>
      <c r="N46" s="55">
        <v>11</v>
      </c>
      <c r="O46" s="55">
        <v>2</v>
      </c>
      <c r="P46" s="55">
        <v>24</v>
      </c>
      <c r="Q46" s="55">
        <v>2</v>
      </c>
      <c r="R46" s="55">
        <v>25</v>
      </c>
      <c r="S46" s="55">
        <v>2</v>
      </c>
      <c r="T46" s="55">
        <v>24</v>
      </c>
      <c r="U46" s="55">
        <v>2</v>
      </c>
      <c r="V46" s="55">
        <v>27</v>
      </c>
      <c r="W46" s="63">
        <f t="shared" si="20"/>
        <v>9</v>
      </c>
      <c r="X46" s="64">
        <f t="shared" si="20"/>
        <v>111</v>
      </c>
      <c r="Y46" s="56"/>
      <c r="Z46" s="56"/>
      <c r="AA46" s="56"/>
      <c r="AB46" s="56"/>
      <c r="AC46" s="33"/>
      <c r="AD46" s="33"/>
      <c r="AE46" s="36">
        <f t="shared" si="13"/>
        <v>0</v>
      </c>
      <c r="AF46" s="36">
        <f t="shared" si="14"/>
        <v>0</v>
      </c>
      <c r="AG46" s="37">
        <f t="shared" si="17"/>
        <v>12</v>
      </c>
      <c r="AH46" s="37">
        <f t="shared" si="18"/>
        <v>142</v>
      </c>
      <c r="AI46" s="33"/>
      <c r="AJ46" s="38">
        <f t="shared" si="19"/>
        <v>11.833333333333334</v>
      </c>
      <c r="AK46" s="31">
        <f t="shared" si="2"/>
        <v>18.900000000000002</v>
      </c>
      <c r="AL46" s="31">
        <f t="shared" si="3"/>
        <v>16.182000000000002</v>
      </c>
      <c r="AM46" s="48"/>
      <c r="AN46" s="51"/>
      <c r="AO46" s="51"/>
      <c r="AP46" s="9"/>
    </row>
    <row r="47" spans="1:42" ht="15.75" customHeight="1">
      <c r="A47" s="30" t="s">
        <v>36</v>
      </c>
      <c r="B47" s="45" t="s">
        <v>18</v>
      </c>
      <c r="C47" s="55">
        <v>2</v>
      </c>
      <c r="D47" s="55">
        <v>59</v>
      </c>
      <c r="E47" s="55">
        <v>2</v>
      </c>
      <c r="F47" s="55">
        <v>52</v>
      </c>
      <c r="G47" s="55">
        <v>3</v>
      </c>
      <c r="H47" s="55">
        <v>80</v>
      </c>
      <c r="I47" s="55">
        <v>1</v>
      </c>
      <c r="J47" s="55">
        <v>25</v>
      </c>
      <c r="K47" s="61">
        <f t="shared" si="15"/>
        <v>8</v>
      </c>
      <c r="L47" s="61">
        <f t="shared" si="16"/>
        <v>216</v>
      </c>
      <c r="M47" s="55">
        <v>2</v>
      </c>
      <c r="N47" s="55">
        <v>54</v>
      </c>
      <c r="O47" s="55">
        <v>2</v>
      </c>
      <c r="P47" s="55">
        <v>46</v>
      </c>
      <c r="Q47" s="55">
        <v>2</v>
      </c>
      <c r="R47" s="55">
        <v>42</v>
      </c>
      <c r="S47" s="55">
        <v>2</v>
      </c>
      <c r="T47" s="55">
        <v>43</v>
      </c>
      <c r="U47" s="55">
        <v>2</v>
      </c>
      <c r="V47" s="55">
        <v>39</v>
      </c>
      <c r="W47" s="63">
        <f t="shared" si="20"/>
        <v>10</v>
      </c>
      <c r="X47" s="64">
        <f t="shared" si="20"/>
        <v>224</v>
      </c>
      <c r="Y47" s="55">
        <v>1</v>
      </c>
      <c r="Z47" s="55">
        <v>25</v>
      </c>
      <c r="AA47" s="55">
        <v>1</v>
      </c>
      <c r="AB47" s="55">
        <v>25</v>
      </c>
      <c r="AC47" s="33"/>
      <c r="AD47" s="33"/>
      <c r="AE47" s="36">
        <f t="shared" si="13"/>
        <v>2</v>
      </c>
      <c r="AF47" s="36">
        <f t="shared" si="14"/>
        <v>50</v>
      </c>
      <c r="AG47" s="37">
        <f t="shared" si="17"/>
        <v>20</v>
      </c>
      <c r="AH47" s="37">
        <f t="shared" si="18"/>
        <v>490</v>
      </c>
      <c r="AI47" s="33"/>
      <c r="AJ47" s="38">
        <f t="shared" si="19"/>
        <v>24.5</v>
      </c>
      <c r="AK47" s="31">
        <f t="shared" si="2"/>
        <v>121.5</v>
      </c>
      <c r="AL47" s="31">
        <f t="shared" si="3"/>
        <v>112.75200000000001</v>
      </c>
      <c r="AM47" s="48"/>
      <c r="AN47" s="51"/>
      <c r="AO47" s="51"/>
      <c r="AP47" s="9"/>
    </row>
    <row r="48" spans="1:42" ht="15.75" customHeight="1">
      <c r="A48" s="30"/>
      <c r="B48" s="4" t="s">
        <v>19</v>
      </c>
      <c r="C48" s="56"/>
      <c r="D48" s="56"/>
      <c r="E48" s="56"/>
      <c r="F48" s="56"/>
      <c r="G48" s="56"/>
      <c r="H48" s="56"/>
      <c r="I48" s="56"/>
      <c r="J48" s="55"/>
      <c r="K48" s="61">
        <f t="shared" si="15"/>
        <v>0</v>
      </c>
      <c r="L48" s="61">
        <f t="shared" si="16"/>
        <v>0</v>
      </c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9"/>
      <c r="X48" s="60"/>
      <c r="Y48" s="56"/>
      <c r="Z48" s="56"/>
      <c r="AA48" s="56"/>
      <c r="AB48" s="56"/>
      <c r="AC48" s="33"/>
      <c r="AD48" s="33"/>
      <c r="AE48" s="36">
        <f t="shared" si="13"/>
        <v>0</v>
      </c>
      <c r="AF48" s="36">
        <f t="shared" si="14"/>
        <v>0</v>
      </c>
      <c r="AG48" s="37"/>
      <c r="AH48" s="37"/>
      <c r="AI48" s="33"/>
      <c r="AJ48" s="38"/>
      <c r="AK48" s="31"/>
      <c r="AL48" s="31"/>
      <c r="AM48" s="48"/>
      <c r="AN48" s="51"/>
      <c r="AO48" s="51"/>
      <c r="AP48" s="9"/>
    </row>
    <row r="49" spans="1:42" ht="15.75" customHeight="1">
      <c r="A49" s="30" t="s">
        <v>37</v>
      </c>
      <c r="B49" s="45" t="s">
        <v>18</v>
      </c>
      <c r="C49" s="55">
        <v>1</v>
      </c>
      <c r="D49" s="55">
        <v>18</v>
      </c>
      <c r="E49" s="55">
        <v>1</v>
      </c>
      <c r="F49" s="55">
        <v>21</v>
      </c>
      <c r="G49" s="55">
        <v>1</v>
      </c>
      <c r="H49" s="55">
        <v>22</v>
      </c>
      <c r="I49" s="55">
        <v>1</v>
      </c>
      <c r="J49" s="55">
        <v>22</v>
      </c>
      <c r="K49" s="61">
        <f t="shared" si="15"/>
        <v>4</v>
      </c>
      <c r="L49" s="61">
        <f t="shared" si="16"/>
        <v>83</v>
      </c>
      <c r="M49" s="55">
        <v>1</v>
      </c>
      <c r="N49" s="55">
        <v>18</v>
      </c>
      <c r="O49" s="55">
        <v>1</v>
      </c>
      <c r="P49" s="55">
        <v>22</v>
      </c>
      <c r="Q49" s="55">
        <v>1</v>
      </c>
      <c r="R49" s="55">
        <v>19</v>
      </c>
      <c r="S49" s="55">
        <v>1</v>
      </c>
      <c r="T49" s="55">
        <v>22</v>
      </c>
      <c r="U49" s="55">
        <v>1</v>
      </c>
      <c r="V49" s="55">
        <v>14</v>
      </c>
      <c r="W49" s="63">
        <f aca="true" t="shared" si="21" ref="W49:X51">M49+O49+Q49+S49+U49</f>
        <v>5</v>
      </c>
      <c r="X49" s="64">
        <f t="shared" si="21"/>
        <v>95</v>
      </c>
      <c r="Y49" s="56"/>
      <c r="Z49" s="56"/>
      <c r="AA49" s="56"/>
      <c r="AB49" s="56"/>
      <c r="AC49" s="33"/>
      <c r="AD49" s="33"/>
      <c r="AE49" s="36">
        <f t="shared" si="13"/>
        <v>0</v>
      </c>
      <c r="AF49" s="36">
        <f t="shared" si="14"/>
        <v>0</v>
      </c>
      <c r="AG49" s="37">
        <f t="shared" si="17"/>
        <v>9</v>
      </c>
      <c r="AH49" s="37">
        <f t="shared" si="18"/>
        <v>178</v>
      </c>
      <c r="AI49" s="33"/>
      <c r="AJ49" s="38">
        <f t="shared" si="19"/>
        <v>19.77777777777778</v>
      </c>
      <c r="AK49" s="31">
        <f t="shared" si="2"/>
        <v>45.45</v>
      </c>
      <c r="AL49" s="31">
        <f t="shared" si="3"/>
        <v>43.326</v>
      </c>
      <c r="AM49" s="48"/>
      <c r="AN49" s="51"/>
      <c r="AO49" s="51"/>
      <c r="AP49" s="9"/>
    </row>
    <row r="50" spans="1:42" ht="15.75" customHeight="1">
      <c r="A50" s="30"/>
      <c r="B50" s="46" t="s">
        <v>67</v>
      </c>
      <c r="C50" s="55">
        <v>1</v>
      </c>
      <c r="D50" s="55">
        <v>5</v>
      </c>
      <c r="E50" s="55"/>
      <c r="F50" s="55"/>
      <c r="G50" s="55">
        <v>1</v>
      </c>
      <c r="H50" s="55">
        <v>12</v>
      </c>
      <c r="I50" s="55">
        <v>1</v>
      </c>
      <c r="J50" s="55">
        <v>12</v>
      </c>
      <c r="K50" s="61">
        <f t="shared" si="15"/>
        <v>3</v>
      </c>
      <c r="L50" s="61">
        <f t="shared" si="16"/>
        <v>29</v>
      </c>
      <c r="M50" s="55">
        <v>1</v>
      </c>
      <c r="N50" s="55">
        <v>12</v>
      </c>
      <c r="O50" s="55">
        <v>1</v>
      </c>
      <c r="P50" s="55">
        <v>12</v>
      </c>
      <c r="Q50" s="55">
        <v>1</v>
      </c>
      <c r="R50" s="55">
        <v>8</v>
      </c>
      <c r="S50" s="55">
        <v>1</v>
      </c>
      <c r="T50" s="55">
        <v>10</v>
      </c>
      <c r="U50" s="55">
        <v>1</v>
      </c>
      <c r="V50" s="55">
        <v>9</v>
      </c>
      <c r="W50" s="63">
        <f t="shared" si="21"/>
        <v>5</v>
      </c>
      <c r="X50" s="64">
        <f t="shared" si="21"/>
        <v>51</v>
      </c>
      <c r="Y50" s="56"/>
      <c r="Z50" s="56"/>
      <c r="AA50" s="56"/>
      <c r="AB50" s="56"/>
      <c r="AC50" s="33"/>
      <c r="AD50" s="33"/>
      <c r="AE50" s="36">
        <f t="shared" si="13"/>
        <v>0</v>
      </c>
      <c r="AF50" s="36">
        <f t="shared" si="14"/>
        <v>0</v>
      </c>
      <c r="AG50" s="37">
        <f t="shared" si="17"/>
        <v>8</v>
      </c>
      <c r="AH50" s="37">
        <f t="shared" si="18"/>
        <v>80</v>
      </c>
      <c r="AI50" s="33"/>
      <c r="AJ50" s="38">
        <f t="shared" si="19"/>
        <v>10</v>
      </c>
      <c r="AK50" s="31">
        <f t="shared" si="2"/>
        <v>18.45</v>
      </c>
      <c r="AL50" s="31">
        <f t="shared" si="3"/>
        <v>15.138</v>
      </c>
      <c r="AM50" s="48"/>
      <c r="AN50" s="51"/>
      <c r="AO50" s="51"/>
      <c r="AP50" s="9"/>
    </row>
    <row r="51" spans="1:42" ht="15.75" customHeight="1">
      <c r="A51" s="30" t="s">
        <v>38</v>
      </c>
      <c r="B51" s="45" t="s">
        <v>18</v>
      </c>
      <c r="C51" s="55">
        <v>7</v>
      </c>
      <c r="D51" s="55">
        <v>174</v>
      </c>
      <c r="E51" s="55">
        <v>6</v>
      </c>
      <c r="F51" s="55">
        <v>157</v>
      </c>
      <c r="G51" s="55">
        <v>6</v>
      </c>
      <c r="H51" s="55">
        <v>155</v>
      </c>
      <c r="I51" s="55">
        <v>6</v>
      </c>
      <c r="J51" s="55">
        <v>153</v>
      </c>
      <c r="K51" s="61">
        <f t="shared" si="15"/>
        <v>25</v>
      </c>
      <c r="L51" s="61">
        <f t="shared" si="16"/>
        <v>639</v>
      </c>
      <c r="M51" s="55">
        <v>5</v>
      </c>
      <c r="N51" s="55">
        <v>127</v>
      </c>
      <c r="O51" s="55">
        <v>5</v>
      </c>
      <c r="P51" s="55">
        <v>132</v>
      </c>
      <c r="Q51" s="55">
        <v>4</v>
      </c>
      <c r="R51" s="55">
        <v>111</v>
      </c>
      <c r="S51" s="55">
        <v>5</v>
      </c>
      <c r="T51" s="55">
        <v>111</v>
      </c>
      <c r="U51" s="55">
        <v>4</v>
      </c>
      <c r="V51" s="55">
        <v>105</v>
      </c>
      <c r="W51" s="63">
        <f t="shared" si="21"/>
        <v>23</v>
      </c>
      <c r="X51" s="64">
        <f t="shared" si="21"/>
        <v>586</v>
      </c>
      <c r="Y51" s="55">
        <v>2</v>
      </c>
      <c r="Z51" s="55">
        <v>50</v>
      </c>
      <c r="AA51" s="55">
        <v>1</v>
      </c>
      <c r="AB51" s="55">
        <v>27</v>
      </c>
      <c r="AC51" s="33"/>
      <c r="AD51" s="33"/>
      <c r="AE51" s="36">
        <f t="shared" si="13"/>
        <v>3</v>
      </c>
      <c r="AF51" s="36">
        <f t="shared" si="14"/>
        <v>77</v>
      </c>
      <c r="AG51" s="37">
        <f t="shared" si="17"/>
        <v>51</v>
      </c>
      <c r="AH51" s="37">
        <f t="shared" si="18"/>
        <v>1302</v>
      </c>
      <c r="AI51" s="33"/>
      <c r="AJ51" s="38">
        <f t="shared" si="19"/>
        <v>25.529411764705884</v>
      </c>
      <c r="AK51" s="31">
        <f t="shared" si="2"/>
        <v>344.7</v>
      </c>
      <c r="AL51" s="31">
        <f t="shared" si="3"/>
        <v>333.558</v>
      </c>
      <c r="AM51" s="48"/>
      <c r="AN51" s="51"/>
      <c r="AO51" s="51"/>
      <c r="AP51" s="9"/>
    </row>
    <row r="52" spans="1:42" ht="15.75" customHeight="1">
      <c r="A52" s="30"/>
      <c r="B52" s="4" t="s">
        <v>19</v>
      </c>
      <c r="C52" s="56"/>
      <c r="D52" s="56"/>
      <c r="E52" s="56"/>
      <c r="F52" s="56"/>
      <c r="G52" s="56"/>
      <c r="H52" s="56"/>
      <c r="I52" s="56"/>
      <c r="J52" s="56"/>
      <c r="K52" s="57"/>
      <c r="L52" s="57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9"/>
      <c r="X52" s="60"/>
      <c r="Y52" s="56"/>
      <c r="Z52" s="56"/>
      <c r="AA52" s="56"/>
      <c r="AB52" s="56"/>
      <c r="AC52" s="33"/>
      <c r="AD52" s="33"/>
      <c r="AE52" s="36">
        <f t="shared" si="13"/>
        <v>0</v>
      </c>
      <c r="AF52" s="36">
        <f t="shared" si="14"/>
        <v>0</v>
      </c>
      <c r="AG52" s="37"/>
      <c r="AH52" s="37"/>
      <c r="AI52" s="33"/>
      <c r="AJ52" s="38"/>
      <c r="AK52" s="31"/>
      <c r="AL52" s="31"/>
      <c r="AM52" s="48"/>
      <c r="AN52" s="51"/>
      <c r="AO52" s="51"/>
      <c r="AP52" s="9"/>
    </row>
    <row r="53" spans="1:42" ht="15.75" customHeight="1">
      <c r="A53" s="30" t="s">
        <v>39</v>
      </c>
      <c r="B53" s="4" t="s">
        <v>18</v>
      </c>
      <c r="C53" s="55">
        <v>5</v>
      </c>
      <c r="D53" s="55">
        <v>127</v>
      </c>
      <c r="E53" s="55">
        <v>4</v>
      </c>
      <c r="F53" s="55">
        <v>106</v>
      </c>
      <c r="G53" s="55">
        <v>5</v>
      </c>
      <c r="H53" s="55">
        <v>120</v>
      </c>
      <c r="I53" s="55">
        <v>4</v>
      </c>
      <c r="J53" s="55">
        <v>94</v>
      </c>
      <c r="K53" s="61">
        <f>C53+E53+G53+I53</f>
        <v>18</v>
      </c>
      <c r="L53" s="61">
        <f>D53+F53+H53+J53</f>
        <v>447</v>
      </c>
      <c r="M53" s="55">
        <v>3</v>
      </c>
      <c r="N53" s="55">
        <v>85</v>
      </c>
      <c r="O53" s="55">
        <v>3</v>
      </c>
      <c r="P53" s="55">
        <v>78</v>
      </c>
      <c r="Q53" s="55">
        <v>3</v>
      </c>
      <c r="R53" s="55">
        <v>74</v>
      </c>
      <c r="S53" s="55">
        <v>3</v>
      </c>
      <c r="T53" s="55">
        <v>78</v>
      </c>
      <c r="U53" s="55">
        <v>3</v>
      </c>
      <c r="V53" s="55">
        <v>70</v>
      </c>
      <c r="W53" s="63">
        <f>M53+O53+Q53+S53+U53</f>
        <v>15</v>
      </c>
      <c r="X53" s="64">
        <f>N53+P53+R53+T53+V53</f>
        <v>385</v>
      </c>
      <c r="Y53" s="55">
        <v>1</v>
      </c>
      <c r="Z53" s="55">
        <v>25</v>
      </c>
      <c r="AA53" s="55">
        <v>1</v>
      </c>
      <c r="AB53" s="55">
        <v>26</v>
      </c>
      <c r="AC53" s="33"/>
      <c r="AD53" s="33"/>
      <c r="AE53" s="36">
        <f t="shared" si="13"/>
        <v>2</v>
      </c>
      <c r="AF53" s="36">
        <f t="shared" si="14"/>
        <v>51</v>
      </c>
      <c r="AG53" s="37">
        <f>K53+W53+AE53</f>
        <v>35</v>
      </c>
      <c r="AH53" s="37">
        <f>L53+X53+AF53</f>
        <v>883</v>
      </c>
      <c r="AI53" s="33"/>
      <c r="AJ53" s="38">
        <f>AH53/AG53</f>
        <v>25.228571428571428</v>
      </c>
      <c r="AK53" s="31">
        <f t="shared" si="2"/>
        <v>239.4</v>
      </c>
      <c r="AL53" s="31">
        <f t="shared" si="3"/>
        <v>233.334</v>
      </c>
      <c r="AM53" s="48"/>
      <c r="AN53" s="51"/>
      <c r="AO53" s="51"/>
      <c r="AP53" s="9"/>
    </row>
    <row r="54" spans="1:42" ht="15.75" customHeight="1">
      <c r="A54" s="30"/>
      <c r="B54" s="4" t="s">
        <v>19</v>
      </c>
      <c r="C54" s="56"/>
      <c r="D54" s="56"/>
      <c r="E54" s="56"/>
      <c r="F54" s="56"/>
      <c r="G54" s="56"/>
      <c r="H54" s="56"/>
      <c r="I54" s="56"/>
      <c r="J54" s="56"/>
      <c r="K54" s="57"/>
      <c r="L54" s="57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9"/>
      <c r="X54" s="60"/>
      <c r="Y54" s="56"/>
      <c r="Z54" s="56"/>
      <c r="AA54" s="56"/>
      <c r="AB54" s="56"/>
      <c r="AC54" s="33"/>
      <c r="AD54" s="33"/>
      <c r="AE54" s="36">
        <f t="shared" si="13"/>
        <v>0</v>
      </c>
      <c r="AF54" s="36">
        <f t="shared" si="14"/>
        <v>0</v>
      </c>
      <c r="AG54" s="37"/>
      <c r="AH54" s="37"/>
      <c r="AI54" s="33"/>
      <c r="AJ54" s="38"/>
      <c r="AK54" s="31"/>
      <c r="AL54" s="31"/>
      <c r="AM54" s="48"/>
      <c r="AN54" s="51"/>
      <c r="AO54" s="51"/>
      <c r="AP54" s="9"/>
    </row>
    <row r="55" spans="1:42" ht="15.75" customHeight="1">
      <c r="A55" s="30" t="s">
        <v>40</v>
      </c>
      <c r="B55" s="4" t="s">
        <v>18</v>
      </c>
      <c r="C55" s="55">
        <v>2</v>
      </c>
      <c r="D55" s="55">
        <v>51</v>
      </c>
      <c r="E55" s="55">
        <v>2</v>
      </c>
      <c r="F55" s="55">
        <v>58</v>
      </c>
      <c r="G55" s="55">
        <v>2</v>
      </c>
      <c r="H55" s="55">
        <v>49</v>
      </c>
      <c r="I55" s="55">
        <v>2</v>
      </c>
      <c r="J55" s="55">
        <v>52</v>
      </c>
      <c r="K55" s="61">
        <f>C55+E55+G55+I55</f>
        <v>8</v>
      </c>
      <c r="L55" s="61">
        <f>D55+F55+H55+J55</f>
        <v>210</v>
      </c>
      <c r="M55" s="55">
        <v>2</v>
      </c>
      <c r="N55" s="55">
        <v>47</v>
      </c>
      <c r="O55" s="55">
        <v>2</v>
      </c>
      <c r="P55" s="55">
        <v>39</v>
      </c>
      <c r="Q55" s="55">
        <v>2</v>
      </c>
      <c r="R55" s="55">
        <v>52</v>
      </c>
      <c r="S55" s="55">
        <v>2</v>
      </c>
      <c r="T55" s="55">
        <v>40</v>
      </c>
      <c r="U55" s="55">
        <v>2</v>
      </c>
      <c r="V55" s="55">
        <v>45</v>
      </c>
      <c r="W55" s="63">
        <f>M55+O55+Q55+S55+U55</f>
        <v>10</v>
      </c>
      <c r="X55" s="64">
        <f>N55+P55+R55+T55+V55</f>
        <v>223</v>
      </c>
      <c r="Y55" s="56"/>
      <c r="Z55" s="56"/>
      <c r="AA55" s="56"/>
      <c r="AB55" s="56"/>
      <c r="AC55" s="33"/>
      <c r="AD55" s="33"/>
      <c r="AE55" s="36">
        <f t="shared" si="13"/>
        <v>0</v>
      </c>
      <c r="AF55" s="36">
        <f t="shared" si="14"/>
        <v>0</v>
      </c>
      <c r="AG55" s="37">
        <f>K55+W55+AE55</f>
        <v>18</v>
      </c>
      <c r="AH55" s="37">
        <f>L55+X55+AF55</f>
        <v>433</v>
      </c>
      <c r="AI55" s="33"/>
      <c r="AJ55" s="38">
        <f>AH55/AG55</f>
        <v>24.055555555555557</v>
      </c>
      <c r="AK55" s="31">
        <f t="shared" si="2"/>
        <v>115.65</v>
      </c>
      <c r="AL55" s="31">
        <f t="shared" si="3"/>
        <v>109.62</v>
      </c>
      <c r="AM55" s="48"/>
      <c r="AN55" s="51"/>
      <c r="AO55" s="51"/>
      <c r="AP55" s="9"/>
    </row>
    <row r="56" spans="1:42" ht="15.75" customHeight="1">
      <c r="A56" s="30"/>
      <c r="B56" s="4" t="s">
        <v>19</v>
      </c>
      <c r="C56" s="56"/>
      <c r="D56" s="56"/>
      <c r="E56" s="56"/>
      <c r="F56" s="56"/>
      <c r="G56" s="56"/>
      <c r="H56" s="56"/>
      <c r="I56" s="56"/>
      <c r="J56" s="56"/>
      <c r="K56" s="57"/>
      <c r="L56" s="57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9"/>
      <c r="X56" s="60"/>
      <c r="Y56" s="56"/>
      <c r="Z56" s="56"/>
      <c r="AA56" s="56"/>
      <c r="AB56" s="56"/>
      <c r="AC56" s="33"/>
      <c r="AD56" s="33"/>
      <c r="AE56" s="36">
        <f t="shared" si="13"/>
        <v>0</v>
      </c>
      <c r="AF56" s="36">
        <f t="shared" si="14"/>
        <v>0</v>
      </c>
      <c r="AG56" s="37"/>
      <c r="AH56" s="37"/>
      <c r="AI56" s="33"/>
      <c r="AJ56" s="38"/>
      <c r="AK56" s="31"/>
      <c r="AL56" s="31"/>
      <c r="AM56" s="48"/>
      <c r="AN56" s="51"/>
      <c r="AO56" s="51"/>
      <c r="AP56" s="9"/>
    </row>
    <row r="57" spans="1:42" ht="15.75" customHeight="1">
      <c r="A57" s="30" t="s">
        <v>41</v>
      </c>
      <c r="B57" s="4" t="s">
        <v>18</v>
      </c>
      <c r="C57" s="55">
        <v>2</v>
      </c>
      <c r="D57" s="55">
        <v>55</v>
      </c>
      <c r="E57" s="55">
        <v>2</v>
      </c>
      <c r="F57" s="55">
        <v>47</v>
      </c>
      <c r="G57" s="55">
        <v>2</v>
      </c>
      <c r="H57" s="55">
        <v>51</v>
      </c>
      <c r="I57" s="55">
        <v>2</v>
      </c>
      <c r="J57" s="55">
        <v>48</v>
      </c>
      <c r="K57" s="61">
        <f aca="true" t="shared" si="22" ref="K57:L59">C57+E57+G57+I57</f>
        <v>8</v>
      </c>
      <c r="L57" s="61">
        <f t="shared" si="22"/>
        <v>201</v>
      </c>
      <c r="M57" s="55">
        <v>2</v>
      </c>
      <c r="N57" s="55">
        <v>34</v>
      </c>
      <c r="O57" s="55">
        <v>2</v>
      </c>
      <c r="P57" s="55">
        <v>46</v>
      </c>
      <c r="Q57" s="55">
        <v>3</v>
      </c>
      <c r="R57" s="55">
        <v>70</v>
      </c>
      <c r="S57" s="55">
        <v>2</v>
      </c>
      <c r="T57" s="55">
        <v>51</v>
      </c>
      <c r="U57" s="55">
        <v>2</v>
      </c>
      <c r="V57" s="55">
        <v>43</v>
      </c>
      <c r="W57" s="63">
        <f>M57+O57+Q57+S57+U57</f>
        <v>11</v>
      </c>
      <c r="X57" s="64">
        <f>N57+P57+R57+T57+V57</f>
        <v>244</v>
      </c>
      <c r="Y57" s="55">
        <v>1</v>
      </c>
      <c r="Z57" s="55">
        <v>16</v>
      </c>
      <c r="AA57" s="55">
        <v>1</v>
      </c>
      <c r="AB57" s="55">
        <v>20</v>
      </c>
      <c r="AC57" s="33"/>
      <c r="AD57" s="33"/>
      <c r="AE57" s="36">
        <f t="shared" si="13"/>
        <v>2</v>
      </c>
      <c r="AF57" s="36">
        <f t="shared" si="14"/>
        <v>36</v>
      </c>
      <c r="AG57" s="37">
        <f>K57+W57+AE57</f>
        <v>21</v>
      </c>
      <c r="AH57" s="37">
        <f>L57+X57+AF57</f>
        <v>481</v>
      </c>
      <c r="AI57" s="33"/>
      <c r="AJ57" s="38">
        <f>AH57/AG57</f>
        <v>22.904761904761905</v>
      </c>
      <c r="AK57" s="31">
        <f t="shared" si="2"/>
        <v>105.75</v>
      </c>
      <c r="AL57" s="31">
        <f t="shared" si="3"/>
        <v>104.922</v>
      </c>
      <c r="AM57" s="48"/>
      <c r="AN57" s="51"/>
      <c r="AO57" s="51"/>
      <c r="AP57" s="9"/>
    </row>
    <row r="58" spans="1:42" ht="15.75" customHeight="1">
      <c r="A58" s="30"/>
      <c r="B58" s="46" t="s">
        <v>68</v>
      </c>
      <c r="C58" s="55">
        <v>1</v>
      </c>
      <c r="D58" s="55">
        <v>6</v>
      </c>
      <c r="E58" s="56"/>
      <c r="F58" s="56"/>
      <c r="G58" s="56"/>
      <c r="H58" s="56"/>
      <c r="I58" s="56"/>
      <c r="J58" s="56"/>
      <c r="K58" s="61">
        <f t="shared" si="22"/>
        <v>1</v>
      </c>
      <c r="L58" s="61">
        <f t="shared" si="22"/>
        <v>6</v>
      </c>
      <c r="M58" s="55"/>
      <c r="N58" s="56"/>
      <c r="O58" s="56"/>
      <c r="P58" s="56"/>
      <c r="Q58" s="58"/>
      <c r="R58" s="58"/>
      <c r="S58" s="56"/>
      <c r="T58" s="56"/>
      <c r="U58" s="56"/>
      <c r="V58" s="55"/>
      <c r="W58" s="63">
        <f>M58+O58+Q58+S58+U58</f>
        <v>0</v>
      </c>
      <c r="X58" s="64">
        <f>N58+P58+R58+T58+V58</f>
        <v>0</v>
      </c>
      <c r="Y58" s="55"/>
      <c r="Z58" s="56"/>
      <c r="AA58" s="56"/>
      <c r="AB58" s="56"/>
      <c r="AC58" s="33"/>
      <c r="AD58" s="33"/>
      <c r="AE58" s="36">
        <f t="shared" si="13"/>
        <v>0</v>
      </c>
      <c r="AF58" s="36">
        <f t="shared" si="14"/>
        <v>0</v>
      </c>
      <c r="AG58" s="37">
        <f>K58+W58+AE58</f>
        <v>1</v>
      </c>
      <c r="AH58" s="37">
        <f>L58+X58+AF58</f>
        <v>6</v>
      </c>
      <c r="AI58" s="33"/>
      <c r="AJ58" s="38">
        <f>AH58/AG58</f>
        <v>6</v>
      </c>
      <c r="AK58" s="31"/>
      <c r="AL58" s="31"/>
      <c r="AM58" s="48"/>
      <c r="AN58" s="51"/>
      <c r="AO58" s="51"/>
      <c r="AP58" s="9"/>
    </row>
    <row r="59" spans="1:42" ht="15.75" customHeight="1">
      <c r="A59" s="30" t="s">
        <v>42</v>
      </c>
      <c r="B59" s="45" t="s">
        <v>18</v>
      </c>
      <c r="C59" s="55"/>
      <c r="D59" s="55">
        <v>3</v>
      </c>
      <c r="E59" s="55">
        <v>1</v>
      </c>
      <c r="F59" s="55">
        <v>5</v>
      </c>
      <c r="G59" s="55"/>
      <c r="H59" s="55">
        <v>2</v>
      </c>
      <c r="I59" s="55">
        <v>1</v>
      </c>
      <c r="J59" s="55">
        <v>4</v>
      </c>
      <c r="K59" s="61">
        <f t="shared" si="22"/>
        <v>2</v>
      </c>
      <c r="L59" s="61">
        <f t="shared" si="22"/>
        <v>14</v>
      </c>
      <c r="M59" s="55">
        <v>1</v>
      </c>
      <c r="N59" s="55">
        <v>3</v>
      </c>
      <c r="O59" s="55"/>
      <c r="P59" s="55">
        <v>1</v>
      </c>
      <c r="Q59" s="55">
        <v>1</v>
      </c>
      <c r="R59" s="55">
        <v>3</v>
      </c>
      <c r="S59" s="55"/>
      <c r="T59" s="55">
        <v>1</v>
      </c>
      <c r="U59" s="55">
        <v>1</v>
      </c>
      <c r="V59" s="55">
        <v>3</v>
      </c>
      <c r="W59" s="63">
        <f aca="true" t="shared" si="23" ref="W59:X61">M59+O59+Q59+S59+U59</f>
        <v>3</v>
      </c>
      <c r="X59" s="64">
        <f t="shared" si="23"/>
        <v>11</v>
      </c>
      <c r="Y59" s="56"/>
      <c r="Z59" s="56"/>
      <c r="AA59" s="56"/>
      <c r="AB59" s="56"/>
      <c r="AC59" s="33"/>
      <c r="AD59" s="33"/>
      <c r="AE59" s="36">
        <f t="shared" si="13"/>
        <v>0</v>
      </c>
      <c r="AF59" s="36">
        <f t="shared" si="14"/>
        <v>0</v>
      </c>
      <c r="AG59" s="37">
        <f aca="true" t="shared" si="24" ref="AG59:AH61">K59+W59+AE59</f>
        <v>5</v>
      </c>
      <c r="AH59" s="37">
        <f t="shared" si="24"/>
        <v>25</v>
      </c>
      <c r="AI59" s="33"/>
      <c r="AJ59" s="38">
        <f>AH59/AG59</f>
        <v>5</v>
      </c>
      <c r="AK59" s="31">
        <f t="shared" si="2"/>
        <v>7.65</v>
      </c>
      <c r="AL59" s="31"/>
      <c r="AM59" s="48"/>
      <c r="AN59" s="51"/>
      <c r="AO59" s="51"/>
      <c r="AP59" s="9"/>
    </row>
    <row r="60" spans="1:42" ht="15.75" customHeight="1">
      <c r="A60" s="30"/>
      <c r="B60" s="46" t="s">
        <v>67</v>
      </c>
      <c r="C60" s="55">
        <v>1</v>
      </c>
      <c r="D60" s="55">
        <v>1</v>
      </c>
      <c r="E60" s="55">
        <v>1</v>
      </c>
      <c r="F60" s="55">
        <v>1</v>
      </c>
      <c r="G60" s="55">
        <v>1</v>
      </c>
      <c r="H60" s="55">
        <v>1</v>
      </c>
      <c r="I60" s="55"/>
      <c r="J60" s="55"/>
      <c r="K60" s="61">
        <f>C60+E60+G60+I60</f>
        <v>3</v>
      </c>
      <c r="L60" s="61">
        <f>D60+F60+H60+J60</f>
        <v>3</v>
      </c>
      <c r="M60" s="55"/>
      <c r="N60" s="55"/>
      <c r="O60" s="55">
        <v>1</v>
      </c>
      <c r="P60" s="55">
        <v>5</v>
      </c>
      <c r="Q60" s="62">
        <v>1</v>
      </c>
      <c r="R60" s="62">
        <v>1</v>
      </c>
      <c r="S60" s="55">
        <v>1</v>
      </c>
      <c r="T60" s="55">
        <v>4</v>
      </c>
      <c r="U60" s="55">
        <v>1</v>
      </c>
      <c r="V60" s="55">
        <v>3</v>
      </c>
      <c r="W60" s="63">
        <f t="shared" si="23"/>
        <v>4</v>
      </c>
      <c r="X60" s="64">
        <f t="shared" si="23"/>
        <v>13</v>
      </c>
      <c r="Y60" s="56"/>
      <c r="Z60" s="56"/>
      <c r="AA60" s="56"/>
      <c r="AB60" s="56"/>
      <c r="AC60" s="33"/>
      <c r="AD60" s="33"/>
      <c r="AE60" s="36">
        <f t="shared" si="13"/>
        <v>0</v>
      </c>
      <c r="AF60" s="36">
        <f t="shared" si="14"/>
        <v>0</v>
      </c>
      <c r="AG60" s="37">
        <f t="shared" si="24"/>
        <v>7</v>
      </c>
      <c r="AH60" s="37">
        <f t="shared" si="24"/>
        <v>16</v>
      </c>
      <c r="AI60" s="33"/>
      <c r="AJ60" s="38"/>
      <c r="AK60" s="31"/>
      <c r="AL60" s="31"/>
      <c r="AM60" s="48"/>
      <c r="AN60" s="51"/>
      <c r="AO60" s="51"/>
      <c r="AP60" s="9"/>
    </row>
    <row r="61" spans="1:187" ht="15.75" customHeight="1">
      <c r="A61" s="30" t="s">
        <v>43</v>
      </c>
      <c r="B61" s="4" t="s">
        <v>18</v>
      </c>
      <c r="C61" s="55">
        <v>4</v>
      </c>
      <c r="D61" s="55">
        <v>104</v>
      </c>
      <c r="E61" s="55">
        <v>4</v>
      </c>
      <c r="F61" s="55">
        <v>110</v>
      </c>
      <c r="G61" s="55">
        <v>3</v>
      </c>
      <c r="H61" s="55">
        <v>80</v>
      </c>
      <c r="I61" s="55">
        <v>4</v>
      </c>
      <c r="J61" s="62">
        <v>102</v>
      </c>
      <c r="K61" s="61">
        <f>C61+E61+G61+I61</f>
        <v>15</v>
      </c>
      <c r="L61" s="61">
        <f>D61+F61+H61+J61</f>
        <v>396</v>
      </c>
      <c r="M61" s="55">
        <v>3</v>
      </c>
      <c r="N61" s="55">
        <v>76</v>
      </c>
      <c r="O61" s="55">
        <v>4</v>
      </c>
      <c r="P61" s="55">
        <v>111</v>
      </c>
      <c r="Q61" s="55">
        <v>4</v>
      </c>
      <c r="R61" s="55">
        <v>112</v>
      </c>
      <c r="S61" s="55">
        <v>3</v>
      </c>
      <c r="T61" s="55">
        <v>81</v>
      </c>
      <c r="U61" s="55">
        <v>3</v>
      </c>
      <c r="V61" s="55">
        <v>76</v>
      </c>
      <c r="W61" s="63">
        <f t="shared" si="23"/>
        <v>17</v>
      </c>
      <c r="X61" s="64">
        <f t="shared" si="23"/>
        <v>456</v>
      </c>
      <c r="Y61" s="55">
        <v>2</v>
      </c>
      <c r="Z61" s="55">
        <v>38</v>
      </c>
      <c r="AA61" s="55">
        <v>1</v>
      </c>
      <c r="AB61" s="55">
        <v>26</v>
      </c>
      <c r="AC61" s="55"/>
      <c r="AD61" s="33"/>
      <c r="AE61" s="36">
        <f t="shared" si="13"/>
        <v>3</v>
      </c>
      <c r="AF61" s="36">
        <f t="shared" si="14"/>
        <v>64</v>
      </c>
      <c r="AG61" s="37">
        <f t="shared" si="24"/>
        <v>35</v>
      </c>
      <c r="AH61" s="37">
        <f t="shared" si="24"/>
        <v>916</v>
      </c>
      <c r="AI61" s="33"/>
      <c r="AJ61" s="38">
        <f>AH61/AG61</f>
        <v>26.17142857142857</v>
      </c>
      <c r="AK61" s="31">
        <f t="shared" si="2"/>
        <v>212.4</v>
      </c>
      <c r="AL61" s="31">
        <f t="shared" si="3"/>
        <v>206.71200000000002</v>
      </c>
      <c r="AM61" s="48"/>
      <c r="AN61" s="51"/>
      <c r="AO61" s="51"/>
      <c r="AP61" s="9"/>
      <c r="GE61" s="2" t="s">
        <v>0</v>
      </c>
    </row>
    <row r="62" spans="1:42" ht="15.75" customHeight="1">
      <c r="A62" s="30"/>
      <c r="B62" s="4" t="s">
        <v>19</v>
      </c>
      <c r="C62" s="56"/>
      <c r="D62" s="56"/>
      <c r="E62" s="56"/>
      <c r="F62" s="56"/>
      <c r="G62" s="56"/>
      <c r="H62" s="56"/>
      <c r="I62" s="56"/>
      <c r="J62" s="56"/>
      <c r="K62" s="57"/>
      <c r="L62" s="57"/>
      <c r="M62" s="56"/>
      <c r="N62" s="56"/>
      <c r="O62" s="56"/>
      <c r="P62" s="56"/>
      <c r="Q62" s="58"/>
      <c r="R62" s="56"/>
      <c r="S62" s="56"/>
      <c r="T62" s="56"/>
      <c r="U62" s="56"/>
      <c r="V62" s="56"/>
      <c r="W62" s="59"/>
      <c r="X62" s="60"/>
      <c r="Y62" s="56"/>
      <c r="Z62" s="56"/>
      <c r="AA62" s="56"/>
      <c r="AB62" s="56"/>
      <c r="AC62" s="33"/>
      <c r="AD62" s="33"/>
      <c r="AE62" s="36">
        <f t="shared" si="13"/>
        <v>0</v>
      </c>
      <c r="AF62" s="36">
        <f t="shared" si="14"/>
        <v>0</v>
      </c>
      <c r="AG62" s="37"/>
      <c r="AH62" s="37"/>
      <c r="AI62" s="33"/>
      <c r="AJ62" s="38"/>
      <c r="AK62" s="31"/>
      <c r="AL62" s="31"/>
      <c r="AM62" s="48"/>
      <c r="AN62" s="51"/>
      <c r="AO62" s="51"/>
      <c r="AP62" s="9"/>
    </row>
    <row r="63" spans="1:42" ht="15.75" customHeight="1">
      <c r="A63" s="30" t="s">
        <v>45</v>
      </c>
      <c r="B63" s="4" t="s">
        <v>18</v>
      </c>
      <c r="C63" s="55">
        <v>2</v>
      </c>
      <c r="D63" s="55">
        <v>44</v>
      </c>
      <c r="E63" s="55">
        <v>2</v>
      </c>
      <c r="F63" s="55">
        <v>35</v>
      </c>
      <c r="G63" s="55">
        <v>2</v>
      </c>
      <c r="H63" s="55">
        <v>40</v>
      </c>
      <c r="I63" s="55">
        <v>2</v>
      </c>
      <c r="J63" s="55">
        <v>47</v>
      </c>
      <c r="K63" s="61">
        <f>C63+E63+G63+I63</f>
        <v>8</v>
      </c>
      <c r="L63" s="61">
        <f>D63+F63+H63+J63</f>
        <v>166</v>
      </c>
      <c r="M63" s="55">
        <v>1</v>
      </c>
      <c r="N63" s="55">
        <v>27</v>
      </c>
      <c r="O63" s="55">
        <v>1</v>
      </c>
      <c r="P63" s="55">
        <v>16</v>
      </c>
      <c r="Q63" s="55">
        <v>2</v>
      </c>
      <c r="R63" s="55">
        <v>42</v>
      </c>
      <c r="S63" s="55">
        <v>1</v>
      </c>
      <c r="T63" s="55">
        <v>25</v>
      </c>
      <c r="U63" s="55">
        <v>1</v>
      </c>
      <c r="V63" s="55">
        <v>16</v>
      </c>
      <c r="W63" s="63">
        <f>M63+O63+Q63+S63+U63</f>
        <v>6</v>
      </c>
      <c r="X63" s="64">
        <f>N63+P63+R63+T63+V63</f>
        <v>126</v>
      </c>
      <c r="Y63" s="56"/>
      <c r="Z63" s="56"/>
      <c r="AA63" s="56"/>
      <c r="AB63" s="56"/>
      <c r="AC63" s="33"/>
      <c r="AD63" s="33"/>
      <c r="AE63" s="36">
        <f t="shared" si="13"/>
        <v>0</v>
      </c>
      <c r="AF63" s="36">
        <f t="shared" si="14"/>
        <v>0</v>
      </c>
      <c r="AG63" s="37">
        <f>K63+W63+AE63</f>
        <v>14</v>
      </c>
      <c r="AH63" s="37">
        <f>L63+X63+AF63</f>
        <v>292</v>
      </c>
      <c r="AI63" s="33"/>
      <c r="AJ63" s="38">
        <f>AH63/AG63</f>
        <v>20.857142857142858</v>
      </c>
      <c r="AK63" s="31">
        <f t="shared" si="2"/>
        <v>86.85000000000001</v>
      </c>
      <c r="AL63" s="31">
        <f t="shared" si="3"/>
        <v>86.652</v>
      </c>
      <c r="AM63" s="48"/>
      <c r="AN63" s="51"/>
      <c r="AO63" s="51"/>
      <c r="AP63" s="9"/>
    </row>
    <row r="64" spans="1:42" ht="15.75" customHeight="1">
      <c r="A64" s="30"/>
      <c r="B64" s="4" t="s">
        <v>19</v>
      </c>
      <c r="C64" s="56"/>
      <c r="D64" s="56"/>
      <c r="E64" s="56"/>
      <c r="F64" s="56"/>
      <c r="G64" s="56"/>
      <c r="H64" s="56"/>
      <c r="I64" s="56"/>
      <c r="J64" s="56"/>
      <c r="K64" s="57"/>
      <c r="L64" s="57"/>
      <c r="M64" s="56"/>
      <c r="N64" s="56"/>
      <c r="O64" s="56"/>
      <c r="P64" s="56"/>
      <c r="Q64" s="58"/>
      <c r="R64" s="56"/>
      <c r="S64" s="56"/>
      <c r="T64" s="56"/>
      <c r="U64" s="56"/>
      <c r="V64" s="56"/>
      <c r="W64" s="59"/>
      <c r="X64" s="60"/>
      <c r="Y64" s="56"/>
      <c r="Z64" s="56"/>
      <c r="AA64" s="56"/>
      <c r="AB64" s="56"/>
      <c r="AC64" s="33"/>
      <c r="AD64" s="33"/>
      <c r="AE64" s="36">
        <f t="shared" si="13"/>
        <v>0</v>
      </c>
      <c r="AF64" s="36">
        <f t="shared" si="14"/>
        <v>0</v>
      </c>
      <c r="AG64" s="37"/>
      <c r="AH64" s="37"/>
      <c r="AI64" s="33"/>
      <c r="AJ64" s="38"/>
      <c r="AK64" s="31"/>
      <c r="AL64" s="31"/>
      <c r="AM64" s="48"/>
      <c r="AN64" s="51"/>
      <c r="AO64" s="51"/>
      <c r="AP64" s="9"/>
    </row>
    <row r="65" spans="1:42" ht="15.75" customHeight="1">
      <c r="A65" s="30" t="s">
        <v>46</v>
      </c>
      <c r="B65" s="4" t="s">
        <v>18</v>
      </c>
      <c r="C65" s="55">
        <v>3</v>
      </c>
      <c r="D65" s="55">
        <v>85</v>
      </c>
      <c r="E65" s="55">
        <v>3</v>
      </c>
      <c r="F65" s="55">
        <v>80</v>
      </c>
      <c r="G65" s="55">
        <v>3</v>
      </c>
      <c r="H65" s="55">
        <v>76</v>
      </c>
      <c r="I65" s="55">
        <v>2</v>
      </c>
      <c r="J65" s="55">
        <v>52</v>
      </c>
      <c r="K65" s="61">
        <f>C65+E65+G65+I65</f>
        <v>11</v>
      </c>
      <c r="L65" s="61">
        <f>D65+F65+H65+J65</f>
        <v>293</v>
      </c>
      <c r="M65" s="55">
        <v>2</v>
      </c>
      <c r="N65" s="55">
        <v>51</v>
      </c>
      <c r="O65" s="55">
        <v>2</v>
      </c>
      <c r="P65" s="55">
        <v>51</v>
      </c>
      <c r="Q65" s="55">
        <v>3</v>
      </c>
      <c r="R65" s="55">
        <v>71</v>
      </c>
      <c r="S65" s="55">
        <v>3</v>
      </c>
      <c r="T65" s="55">
        <v>58</v>
      </c>
      <c r="U65" s="55">
        <v>2</v>
      </c>
      <c r="V65" s="55">
        <v>41</v>
      </c>
      <c r="W65" s="63">
        <f>M65+O65+Q65+S65+U65</f>
        <v>12</v>
      </c>
      <c r="X65" s="64">
        <f>N65+P65+R65+T65+V65</f>
        <v>272</v>
      </c>
      <c r="Y65" s="55">
        <v>1</v>
      </c>
      <c r="Z65" s="55">
        <v>20</v>
      </c>
      <c r="AA65" s="56"/>
      <c r="AB65" s="56"/>
      <c r="AC65" s="33"/>
      <c r="AD65" s="33"/>
      <c r="AE65" s="36">
        <f t="shared" si="13"/>
        <v>1</v>
      </c>
      <c r="AF65" s="36">
        <f t="shared" si="14"/>
        <v>20</v>
      </c>
      <c r="AG65" s="37">
        <f>K65+W65+AE65</f>
        <v>24</v>
      </c>
      <c r="AH65" s="37">
        <f>L65+X65+AF65</f>
        <v>585</v>
      </c>
      <c r="AI65" s="33"/>
      <c r="AJ65" s="38">
        <f>AH65/AG65</f>
        <v>24.375</v>
      </c>
      <c r="AK65" s="31">
        <f t="shared" si="2"/>
        <v>154.8</v>
      </c>
      <c r="AL65" s="31">
        <f t="shared" si="3"/>
        <v>152.946</v>
      </c>
      <c r="AM65" s="48"/>
      <c r="AN65" s="51"/>
      <c r="AO65" s="51"/>
      <c r="AP65" s="9"/>
    </row>
    <row r="66" spans="1:42" ht="15.75" customHeight="1">
      <c r="A66" s="30"/>
      <c r="B66" s="4" t="s">
        <v>19</v>
      </c>
      <c r="C66" s="56"/>
      <c r="D66" s="56"/>
      <c r="E66" s="58"/>
      <c r="F66" s="56"/>
      <c r="G66" s="56"/>
      <c r="H66" s="56"/>
      <c r="I66" s="56"/>
      <c r="J66" s="56"/>
      <c r="K66" s="57"/>
      <c r="L66" s="57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9"/>
      <c r="X66" s="60"/>
      <c r="Y66" s="56"/>
      <c r="Z66" s="56"/>
      <c r="AA66" s="56"/>
      <c r="AB66" s="56"/>
      <c r="AC66" s="33"/>
      <c r="AD66" s="33"/>
      <c r="AE66" s="36">
        <f t="shared" si="13"/>
        <v>0</v>
      </c>
      <c r="AF66" s="36">
        <f t="shared" si="14"/>
        <v>0</v>
      </c>
      <c r="AG66" s="37"/>
      <c r="AH66" s="37"/>
      <c r="AI66" s="33"/>
      <c r="AJ66" s="38"/>
      <c r="AK66" s="35">
        <f>SUM(AK7:AK65)</f>
        <v>4417.650000000001</v>
      </c>
      <c r="AL66" s="31">
        <f>SUM(AL7:AL65)</f>
        <v>4219.325999999999</v>
      </c>
      <c r="AM66" s="48"/>
      <c r="AN66" s="52"/>
      <c r="AO66" s="51"/>
      <c r="AP66" s="9"/>
    </row>
    <row r="67" spans="1:42" ht="15.75" customHeight="1">
      <c r="A67" s="30" t="s">
        <v>54</v>
      </c>
      <c r="B67" s="4" t="s">
        <v>18</v>
      </c>
      <c r="C67" s="56"/>
      <c r="D67" s="56"/>
      <c r="E67" s="58"/>
      <c r="F67" s="56"/>
      <c r="G67" s="56"/>
      <c r="H67" s="56"/>
      <c r="I67" s="56"/>
      <c r="J67" s="56"/>
      <c r="K67" s="57"/>
      <c r="L67" s="57"/>
      <c r="M67" s="56"/>
      <c r="N67" s="56"/>
      <c r="O67" s="56"/>
      <c r="P67" s="56"/>
      <c r="Q67" s="56"/>
      <c r="R67" s="55"/>
      <c r="S67" s="55">
        <v>1</v>
      </c>
      <c r="T67" s="55">
        <v>10</v>
      </c>
      <c r="U67" s="55">
        <v>3</v>
      </c>
      <c r="V67" s="55">
        <v>43</v>
      </c>
      <c r="W67" s="63">
        <f>M67+O67+Q67+S67+U67</f>
        <v>4</v>
      </c>
      <c r="X67" s="64">
        <f>N67+P67+R67+T67+V67</f>
        <v>53</v>
      </c>
      <c r="Y67" s="55">
        <v>1</v>
      </c>
      <c r="Z67" s="55">
        <v>14</v>
      </c>
      <c r="AA67" s="55">
        <v>1</v>
      </c>
      <c r="AB67" s="55">
        <v>16</v>
      </c>
      <c r="AC67" s="55">
        <v>1</v>
      </c>
      <c r="AD67" s="55">
        <v>21</v>
      </c>
      <c r="AE67" s="64">
        <f>Y67+AA67+AC67</f>
        <v>3</v>
      </c>
      <c r="AF67" s="36">
        <f>Z67+AB67+AD67</f>
        <v>51</v>
      </c>
      <c r="AG67" s="37">
        <f>K67+W67+AE67</f>
        <v>7</v>
      </c>
      <c r="AH67" s="37">
        <f>L67+X67+AF67</f>
        <v>104</v>
      </c>
      <c r="AI67" s="33"/>
      <c r="AJ67" s="38">
        <f>AH67/AG67</f>
        <v>14.857142857142858</v>
      </c>
      <c r="AK67" s="31"/>
      <c r="AL67" s="31"/>
      <c r="AM67" s="48"/>
      <c r="AN67" s="52"/>
      <c r="AO67" s="51"/>
      <c r="AP67" s="9"/>
    </row>
    <row r="68" spans="1:42" ht="15.75" customHeight="1">
      <c r="A68" s="30"/>
      <c r="B68" s="4"/>
      <c r="C68" s="56"/>
      <c r="D68" s="56"/>
      <c r="E68" s="58"/>
      <c r="F68" s="56"/>
      <c r="G68" s="56"/>
      <c r="H68" s="56"/>
      <c r="I68" s="56"/>
      <c r="J68" s="56"/>
      <c r="K68" s="57"/>
      <c r="L68" s="57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9"/>
      <c r="X68" s="60"/>
      <c r="Y68" s="56"/>
      <c r="Z68" s="56"/>
      <c r="AA68" s="56"/>
      <c r="AB68" s="56"/>
      <c r="AC68" s="33"/>
      <c r="AD68" s="33"/>
      <c r="AE68" s="36">
        <f>Y68+AA68</f>
        <v>0</v>
      </c>
      <c r="AF68" s="36">
        <f>Z68+AB68</f>
        <v>0</v>
      </c>
      <c r="AG68" s="37"/>
      <c r="AH68" s="37"/>
      <c r="AI68" s="33"/>
      <c r="AJ68" s="38">
        <f>(AH69-AH59)/(AG69-AG59)</f>
        <v>24.197786998616873</v>
      </c>
      <c r="AK68" s="68" t="s">
        <v>62</v>
      </c>
      <c r="AL68" s="4"/>
      <c r="AM68" s="49"/>
      <c r="AN68" s="9" t="s">
        <v>70</v>
      </c>
      <c r="AO68" s="9" t="s">
        <v>71</v>
      </c>
      <c r="AP68" s="9"/>
    </row>
    <row r="69" spans="1:42" s="5" customFormat="1" ht="15.75" customHeight="1">
      <c r="A69" s="30" t="s">
        <v>52</v>
      </c>
      <c r="B69" s="30" t="s">
        <v>18</v>
      </c>
      <c r="C69" s="64">
        <f aca="true" t="shared" si="25" ref="C69:AI69">C65+C63+C61+C59+C57+C55+C53+C51+C49+C47+C45+C41+C39+C37+C35+C33+C31+C29+C27+C25+C23+C21+C17+C15+C13+C11+C9+C7+C19+C43+C67</f>
        <v>84</v>
      </c>
      <c r="D69" s="64">
        <f t="shared" si="25"/>
        <v>2189</v>
      </c>
      <c r="E69" s="64">
        <f t="shared" si="25"/>
        <v>79</v>
      </c>
      <c r="F69" s="64">
        <f t="shared" si="25"/>
        <v>1996</v>
      </c>
      <c r="G69" s="64">
        <f t="shared" si="25"/>
        <v>78</v>
      </c>
      <c r="H69" s="64">
        <f t="shared" si="25"/>
        <v>1938</v>
      </c>
      <c r="I69" s="64">
        <f t="shared" si="25"/>
        <v>73</v>
      </c>
      <c r="J69" s="64">
        <f t="shared" si="25"/>
        <v>1786</v>
      </c>
      <c r="K69" s="64">
        <f t="shared" si="25"/>
        <v>314</v>
      </c>
      <c r="L69" s="63">
        <f>L65+L63+L61+L59+L57+L55+L53+L51+L49+L47+L45+L41+L39+L37+L35+L33+L31+L29+L27+L25+L23+L21+L17+L15+L13+L11+L9+L7+L19+L43+L67</f>
        <v>7909</v>
      </c>
      <c r="M69" s="64">
        <f t="shared" si="25"/>
        <v>70</v>
      </c>
      <c r="N69" s="64">
        <f t="shared" si="25"/>
        <v>1655</v>
      </c>
      <c r="O69" s="64">
        <f t="shared" si="25"/>
        <v>71</v>
      </c>
      <c r="P69" s="64">
        <f t="shared" si="25"/>
        <v>1715</v>
      </c>
      <c r="Q69" s="64">
        <f t="shared" si="25"/>
        <v>77</v>
      </c>
      <c r="R69" s="64">
        <f t="shared" si="25"/>
        <v>1789</v>
      </c>
      <c r="S69" s="64">
        <f t="shared" si="25"/>
        <v>70</v>
      </c>
      <c r="T69" s="64">
        <f t="shared" si="25"/>
        <v>1592</v>
      </c>
      <c r="U69" s="64">
        <f t="shared" si="25"/>
        <v>71</v>
      </c>
      <c r="V69" s="64">
        <f t="shared" si="25"/>
        <v>1589</v>
      </c>
      <c r="W69" s="63">
        <f t="shared" si="25"/>
        <v>359</v>
      </c>
      <c r="X69" s="64">
        <f t="shared" si="25"/>
        <v>8340</v>
      </c>
      <c r="Y69" s="64">
        <f t="shared" si="25"/>
        <v>29</v>
      </c>
      <c r="Z69" s="64">
        <f t="shared" si="25"/>
        <v>666</v>
      </c>
      <c r="AA69" s="64">
        <f t="shared" si="25"/>
        <v>25</v>
      </c>
      <c r="AB69" s="64">
        <f t="shared" si="25"/>
        <v>584</v>
      </c>
      <c r="AC69" s="64">
        <f t="shared" si="25"/>
        <v>1</v>
      </c>
      <c r="AD69" s="36">
        <f t="shared" si="25"/>
        <v>21</v>
      </c>
      <c r="AE69" s="36">
        <f t="shared" si="25"/>
        <v>55</v>
      </c>
      <c r="AF69" s="71">
        <f t="shared" si="25"/>
        <v>1271</v>
      </c>
      <c r="AG69" s="39">
        <f t="shared" si="25"/>
        <v>728</v>
      </c>
      <c r="AH69" s="37">
        <f t="shared" si="25"/>
        <v>17520</v>
      </c>
      <c r="AI69" s="33">
        <f t="shared" si="25"/>
        <v>0</v>
      </c>
      <c r="AJ69" s="38">
        <f>(AH69-AH43-AH67)/(AG69-AG43-AG67)</f>
        <v>24.242977528089888</v>
      </c>
      <c r="AK69" s="69" t="s">
        <v>61</v>
      </c>
      <c r="AL69" s="46"/>
      <c r="AM69" s="50"/>
      <c r="AN69" s="53">
        <v>17416</v>
      </c>
      <c r="AO69" s="53">
        <f>AH69-AN69</f>
        <v>104</v>
      </c>
      <c r="AP69" s="53">
        <f>AN69+AO69</f>
        <v>17520</v>
      </c>
    </row>
    <row r="70" spans="1:42" s="5" customFormat="1" ht="15.75" customHeight="1">
      <c r="A70" s="30"/>
      <c r="B70" s="30" t="s">
        <v>19</v>
      </c>
      <c r="C70" s="64">
        <f>C66+C64+C62+C60+C58+C56+C54+C52+C50+C48+C46+C42+C40+C38+C36+C34+C32+C30+C28+C26+C24+C22+C18+C16+C14+C12+C10+C8+C20+C44</f>
        <v>3</v>
      </c>
      <c r="D70" s="64">
        <f>D66+D64+D62+D60+D58+D56+D54+D52+D50+D48+D46+D42+D40+D38+D36+D34+D32+D30+D28+D26+D24+D22+D18+D16+D14+D12+D10+D8+D20+D44</f>
        <v>12</v>
      </c>
      <c r="E70" s="63">
        <f aca="true" t="shared" si="26" ref="E70:X70">E66+E64+E62+E60+E58+E56+E54+E52+E50+E48+E46+E42+E40+E38+E36+E34+E32+E30+E28+E26+E24+E22+E18+E16+E14+E12+E10+E8+E20+E44</f>
        <v>4</v>
      </c>
      <c r="F70" s="64">
        <f>F66+F64+F62+F60+F58+F56+F54+F52+F50+F48+F46+F42+F40+F38+F36+F34+F32+F30+F28+F26+F24+F22+F18+F16+F14+F12+F10+F8+F20+F44</f>
        <v>34</v>
      </c>
      <c r="G70" s="64">
        <f t="shared" si="26"/>
        <v>8</v>
      </c>
      <c r="H70" s="64">
        <f t="shared" si="26"/>
        <v>73</v>
      </c>
      <c r="I70" s="64">
        <f t="shared" si="26"/>
        <v>8</v>
      </c>
      <c r="J70" s="64">
        <f t="shared" si="26"/>
        <v>81</v>
      </c>
      <c r="K70" s="64">
        <f t="shared" si="26"/>
        <v>23</v>
      </c>
      <c r="L70" s="63">
        <f>L66+L64+L62+L60+L58+L56+L54+L52+L50+L48+L46+L42+L40+L38+L36+L34+L32+L30+L28+L26+L24+L22+L18+L16+L14+L12+L10+L8+L20+L44</f>
        <v>200</v>
      </c>
      <c r="M70" s="64">
        <f t="shared" si="26"/>
        <v>7</v>
      </c>
      <c r="N70" s="64">
        <f t="shared" si="26"/>
        <v>76</v>
      </c>
      <c r="O70" s="64">
        <f t="shared" si="26"/>
        <v>9</v>
      </c>
      <c r="P70" s="64">
        <f t="shared" si="26"/>
        <v>95</v>
      </c>
      <c r="Q70" s="64">
        <f t="shared" si="26"/>
        <v>7</v>
      </c>
      <c r="R70" s="64">
        <f t="shared" si="26"/>
        <v>73</v>
      </c>
      <c r="S70" s="64">
        <f t="shared" si="26"/>
        <v>7</v>
      </c>
      <c r="T70" s="64">
        <f t="shared" si="26"/>
        <v>75</v>
      </c>
      <c r="U70" s="64">
        <f t="shared" si="26"/>
        <v>7</v>
      </c>
      <c r="V70" s="64">
        <f t="shared" si="26"/>
        <v>72</v>
      </c>
      <c r="W70" s="63">
        <f t="shared" si="26"/>
        <v>37</v>
      </c>
      <c r="X70" s="64">
        <f t="shared" si="26"/>
        <v>391</v>
      </c>
      <c r="Y70" s="64"/>
      <c r="Z70" s="64"/>
      <c r="AA70" s="64"/>
      <c r="AB70" s="64"/>
      <c r="AC70" s="64"/>
      <c r="AD70" s="36"/>
      <c r="AE70" s="36"/>
      <c r="AF70" s="36"/>
      <c r="AG70" s="39">
        <f>AG66+AG64+AG62+AG60+AG58+AG56+AG54+AG52+AG50+AG48+AG46+AG42+AG40+AG38+AG36+AG34+AG32+AG30+AG28+AG26+AG24+AG22+AG18+AG16+AG14+AG12+AG10+AG8+AG20+AG44</f>
        <v>60</v>
      </c>
      <c r="AH70" s="39">
        <f>AH66+AH64+AH62+AH60+AH58+AH56+AH54+AH52+AH50+AH48+AH46+AH42+AH40+AH38+AH36+AH34+AH32+AH30+AH28+AH26+AH24+AH22+AH18+AH16+AH14+AH12+AH10+AH8+AH20+AH44</f>
        <v>591</v>
      </c>
      <c r="AI70" s="40"/>
      <c r="AJ70" s="38">
        <f>AH70/AG70</f>
        <v>9.85</v>
      </c>
      <c r="AK70" s="69"/>
      <c r="AL70" s="46"/>
      <c r="AM70" s="50"/>
      <c r="AN70" s="13" t="s">
        <v>72</v>
      </c>
      <c r="AO70" s="13" t="s">
        <v>73</v>
      </c>
      <c r="AP70" s="8"/>
    </row>
    <row r="71" spans="1:42" s="5" customFormat="1" ht="15.75" customHeight="1">
      <c r="A71" s="87" t="s">
        <v>48</v>
      </c>
      <c r="B71" s="87"/>
      <c r="C71" s="64">
        <f aca="true" t="shared" si="27" ref="C71:AF71">C69+C70</f>
        <v>87</v>
      </c>
      <c r="D71" s="64">
        <f>D69+D70</f>
        <v>2201</v>
      </c>
      <c r="E71" s="64">
        <f t="shared" si="27"/>
        <v>83</v>
      </c>
      <c r="F71" s="64">
        <f t="shared" si="27"/>
        <v>2030</v>
      </c>
      <c r="G71" s="64">
        <f t="shared" si="27"/>
        <v>86</v>
      </c>
      <c r="H71" s="64">
        <f t="shared" si="27"/>
        <v>2011</v>
      </c>
      <c r="I71" s="64">
        <f t="shared" si="27"/>
        <v>81</v>
      </c>
      <c r="J71" s="64">
        <f t="shared" si="27"/>
        <v>1867</v>
      </c>
      <c r="K71" s="64">
        <f t="shared" si="27"/>
        <v>337</v>
      </c>
      <c r="L71" s="64">
        <f>L69+L70</f>
        <v>8109</v>
      </c>
      <c r="M71" s="64">
        <f t="shared" si="27"/>
        <v>77</v>
      </c>
      <c r="N71" s="55">
        <f t="shared" si="27"/>
        <v>1731</v>
      </c>
      <c r="O71" s="55">
        <f t="shared" si="27"/>
        <v>80</v>
      </c>
      <c r="P71" s="55">
        <f t="shared" si="27"/>
        <v>1810</v>
      </c>
      <c r="Q71" s="55">
        <f t="shared" si="27"/>
        <v>84</v>
      </c>
      <c r="R71" s="55">
        <f t="shared" si="27"/>
        <v>1862</v>
      </c>
      <c r="S71" s="55">
        <f t="shared" si="27"/>
        <v>77</v>
      </c>
      <c r="T71" s="55">
        <f t="shared" si="27"/>
        <v>1667</v>
      </c>
      <c r="U71" s="55">
        <f t="shared" si="27"/>
        <v>78</v>
      </c>
      <c r="V71" s="55">
        <f t="shared" si="27"/>
        <v>1661</v>
      </c>
      <c r="W71" s="63">
        <f t="shared" si="27"/>
        <v>396</v>
      </c>
      <c r="X71" s="64">
        <f t="shared" si="27"/>
        <v>8731</v>
      </c>
      <c r="Y71" s="55">
        <f t="shared" si="27"/>
        <v>29</v>
      </c>
      <c r="Z71" s="55">
        <f t="shared" si="27"/>
        <v>666</v>
      </c>
      <c r="AA71" s="55">
        <f t="shared" si="27"/>
        <v>25</v>
      </c>
      <c r="AB71" s="55">
        <f t="shared" si="27"/>
        <v>584</v>
      </c>
      <c r="AC71" s="55">
        <f t="shared" si="27"/>
        <v>1</v>
      </c>
      <c r="AD71" s="33">
        <f t="shared" si="27"/>
        <v>21</v>
      </c>
      <c r="AE71" s="34">
        <f t="shared" si="27"/>
        <v>55</v>
      </c>
      <c r="AF71" s="34">
        <f t="shared" si="27"/>
        <v>1271</v>
      </c>
      <c r="AG71" s="37">
        <f>K71+W71+AE71</f>
        <v>788</v>
      </c>
      <c r="AH71" s="37">
        <f>L71+X71+AF71</f>
        <v>18111</v>
      </c>
      <c r="AI71" s="40"/>
      <c r="AJ71" s="42">
        <f>AH71/AG71</f>
        <v>22.983502538071065</v>
      </c>
      <c r="AK71" s="69"/>
      <c r="AL71" s="47">
        <f>(AH71-AH59)/(AG71-AG59)</f>
        <v>23.098339719029376</v>
      </c>
      <c r="AM71" s="46" t="s">
        <v>63</v>
      </c>
      <c r="AN71" s="5">
        <v>494</v>
      </c>
      <c r="AO71" s="5">
        <v>97</v>
      </c>
      <c r="AP71" s="5">
        <f>AN71+AO71</f>
        <v>591</v>
      </c>
    </row>
    <row r="72" spans="1:39" s="5" customFormat="1" ht="15.75" customHeight="1">
      <c r="A72" s="87" t="s">
        <v>56</v>
      </c>
      <c r="B72" s="87"/>
      <c r="C72" s="55"/>
      <c r="D72" s="65">
        <f>D69/C69</f>
        <v>26.05952380952381</v>
      </c>
      <c r="E72" s="65"/>
      <c r="F72" s="65">
        <f>F69/E69</f>
        <v>25.265822784810126</v>
      </c>
      <c r="G72" s="65"/>
      <c r="H72" s="65">
        <f>H69/G69</f>
        <v>24.846153846153847</v>
      </c>
      <c r="I72" s="65"/>
      <c r="J72" s="65">
        <f>J69/I69</f>
        <v>24.465753424657535</v>
      </c>
      <c r="K72" s="65"/>
      <c r="L72" s="65">
        <f>L69/K69</f>
        <v>25.187898089171973</v>
      </c>
      <c r="M72" s="65"/>
      <c r="N72" s="65">
        <f>N69/M69</f>
        <v>23.642857142857142</v>
      </c>
      <c r="O72" s="65"/>
      <c r="P72" s="65">
        <f>P69/O69</f>
        <v>24.154929577464788</v>
      </c>
      <c r="Q72" s="65"/>
      <c r="R72" s="65">
        <f>R69/Q69</f>
        <v>23.233766233766232</v>
      </c>
      <c r="S72" s="65"/>
      <c r="T72" s="65">
        <f>T69/S69</f>
        <v>22.742857142857144</v>
      </c>
      <c r="U72" s="65"/>
      <c r="V72" s="65">
        <f>V69/U69</f>
        <v>22.380281690140844</v>
      </c>
      <c r="W72" s="65"/>
      <c r="X72" s="65">
        <f>X69/W69</f>
        <v>23.231197771587745</v>
      </c>
      <c r="Y72" s="55"/>
      <c r="Z72" s="65">
        <f>Z69/Y69</f>
        <v>22.96551724137931</v>
      </c>
      <c r="AA72" s="65"/>
      <c r="AB72" s="65">
        <f>AB69/AA69</f>
        <v>23.36</v>
      </c>
      <c r="AC72" s="65"/>
      <c r="AD72" s="38"/>
      <c r="AE72" s="38"/>
      <c r="AF72" s="38">
        <f>AF69/AE69</f>
        <v>23.10909090909091</v>
      </c>
      <c r="AG72" s="35"/>
      <c r="AH72" s="41"/>
      <c r="AI72" s="40"/>
      <c r="AJ72" s="43">
        <f>AH69/AG69</f>
        <v>24.065934065934066</v>
      </c>
      <c r="AK72" s="69" t="s">
        <v>64</v>
      </c>
      <c r="AL72" s="46"/>
      <c r="AM72" s="46"/>
    </row>
    <row r="73" spans="1:37" s="5" customFormat="1" ht="15.75" customHeight="1">
      <c r="A73" s="11" t="s">
        <v>58</v>
      </c>
      <c r="B73" s="9"/>
      <c r="C73" s="11">
        <f>C7+C29+C31+C39+C41+C55+C19+C21</f>
        <v>25</v>
      </c>
      <c r="D73" s="11">
        <f aca="true" t="shared" si="28" ref="D73:K73">D7+D29+D31+D39+D41+D55+D19+D21</f>
        <v>669</v>
      </c>
      <c r="E73" s="11">
        <f t="shared" si="28"/>
        <v>24</v>
      </c>
      <c r="F73" s="11">
        <f t="shared" si="28"/>
        <v>621</v>
      </c>
      <c r="G73" s="11">
        <f t="shared" si="28"/>
        <v>24</v>
      </c>
      <c r="H73" s="11">
        <f t="shared" si="28"/>
        <v>600</v>
      </c>
      <c r="I73" s="11">
        <f t="shared" si="28"/>
        <v>23</v>
      </c>
      <c r="J73" s="11">
        <f t="shared" si="28"/>
        <v>587</v>
      </c>
      <c r="K73" s="11">
        <f t="shared" si="28"/>
        <v>96</v>
      </c>
      <c r="L73" s="11">
        <f>L7+L29+L31+L39+L41+L55+L19+L21</f>
        <v>2477</v>
      </c>
      <c r="M73" s="11">
        <f aca="true" t="shared" si="29" ref="M73:W73">M7+M29+M31+M39+M41+M55+M19+M21</f>
        <v>23</v>
      </c>
      <c r="N73" s="11">
        <f t="shared" si="29"/>
        <v>565</v>
      </c>
      <c r="O73" s="11">
        <f t="shared" si="29"/>
        <v>24</v>
      </c>
      <c r="P73" s="11">
        <f t="shared" si="29"/>
        <v>580</v>
      </c>
      <c r="Q73" s="11">
        <f t="shared" si="29"/>
        <v>25</v>
      </c>
      <c r="R73" s="11">
        <f t="shared" si="29"/>
        <v>603</v>
      </c>
      <c r="S73" s="11">
        <f t="shared" si="29"/>
        <v>22</v>
      </c>
      <c r="T73" s="11">
        <f t="shared" si="29"/>
        <v>529</v>
      </c>
      <c r="U73" s="11">
        <f t="shared" si="29"/>
        <v>24</v>
      </c>
      <c r="V73" s="11">
        <f>V7+V29+V31+V39+V41+V55+V19+V21</f>
        <v>560</v>
      </c>
      <c r="W73" s="11">
        <f t="shared" si="29"/>
        <v>118</v>
      </c>
      <c r="X73" s="11">
        <f>X7+X19+X21+X29+X31+X39+X41+X55</f>
        <v>2837</v>
      </c>
      <c r="Y73" s="11">
        <f aca="true" t="shared" si="30" ref="Y73:AF73">Y7+Y19+Y21+Y29+Y31+Y39+Y41+Y55</f>
        <v>9</v>
      </c>
      <c r="Z73" s="11">
        <f>Z7+Z19+Z21+Z29+Z31+Z39+Z41+Z55</f>
        <v>235</v>
      </c>
      <c r="AA73" s="11">
        <f t="shared" si="30"/>
        <v>8</v>
      </c>
      <c r="AB73" s="11">
        <f t="shared" si="30"/>
        <v>205</v>
      </c>
      <c r="AC73" s="11">
        <f t="shared" si="30"/>
        <v>0</v>
      </c>
      <c r="AD73" s="11">
        <f t="shared" si="30"/>
        <v>0</v>
      </c>
      <c r="AE73" s="11">
        <f t="shared" si="30"/>
        <v>17</v>
      </c>
      <c r="AF73" s="11">
        <f t="shared" si="30"/>
        <v>440</v>
      </c>
      <c r="AG73" s="11"/>
      <c r="AH73" s="17"/>
      <c r="AI73" s="8"/>
      <c r="AJ73" s="44">
        <f>AH70/AG70</f>
        <v>9.85</v>
      </c>
      <c r="AK73" s="5" t="s">
        <v>57</v>
      </c>
    </row>
    <row r="74" spans="1:36" s="5" customFormat="1" ht="15.75" customHeight="1">
      <c r="A74" s="11"/>
      <c r="B74" s="9"/>
      <c r="C74" s="11">
        <f aca="true" t="shared" si="31" ref="C74:K74">C69-C73</f>
        <v>59</v>
      </c>
      <c r="D74" s="11">
        <f t="shared" si="31"/>
        <v>1520</v>
      </c>
      <c r="E74" s="11">
        <f t="shared" si="31"/>
        <v>55</v>
      </c>
      <c r="F74" s="11">
        <f t="shared" si="31"/>
        <v>1375</v>
      </c>
      <c r="G74" s="11">
        <f t="shared" si="31"/>
        <v>54</v>
      </c>
      <c r="H74" s="11">
        <f t="shared" si="31"/>
        <v>1338</v>
      </c>
      <c r="I74" s="11">
        <f t="shared" si="31"/>
        <v>50</v>
      </c>
      <c r="J74" s="11">
        <f t="shared" si="31"/>
        <v>1199</v>
      </c>
      <c r="K74" s="11">
        <f t="shared" si="31"/>
        <v>218</v>
      </c>
      <c r="L74" s="11">
        <f>L69-L73</f>
        <v>5432</v>
      </c>
      <c r="M74" s="11">
        <f aca="true" t="shared" si="32" ref="M74:W74">M69-M73-M67</f>
        <v>47</v>
      </c>
      <c r="N74" s="11">
        <f t="shared" si="32"/>
        <v>1090</v>
      </c>
      <c r="O74" s="11">
        <f t="shared" si="32"/>
        <v>47</v>
      </c>
      <c r="P74" s="11">
        <f t="shared" si="32"/>
        <v>1135</v>
      </c>
      <c r="Q74" s="11">
        <f t="shared" si="32"/>
        <v>52</v>
      </c>
      <c r="R74" s="11">
        <f t="shared" si="32"/>
        <v>1186</v>
      </c>
      <c r="S74" s="11">
        <f t="shared" si="32"/>
        <v>47</v>
      </c>
      <c r="T74" s="11">
        <f t="shared" si="32"/>
        <v>1053</v>
      </c>
      <c r="U74" s="11">
        <f t="shared" si="32"/>
        <v>44</v>
      </c>
      <c r="V74" s="11">
        <f t="shared" si="32"/>
        <v>986</v>
      </c>
      <c r="W74" s="11">
        <f t="shared" si="32"/>
        <v>237</v>
      </c>
      <c r="X74" s="11">
        <f>X69-X73-X67</f>
        <v>5450</v>
      </c>
      <c r="Y74" s="11">
        <f aca="true" t="shared" si="33" ref="Y74:AE74">Y69-Y73-Y67</f>
        <v>19</v>
      </c>
      <c r="Z74" s="11">
        <f t="shared" si="33"/>
        <v>417</v>
      </c>
      <c r="AA74" s="11">
        <f t="shared" si="33"/>
        <v>16</v>
      </c>
      <c r="AB74" s="11">
        <f t="shared" si="33"/>
        <v>363</v>
      </c>
      <c r="AC74" s="11">
        <f t="shared" si="33"/>
        <v>0</v>
      </c>
      <c r="AD74" s="11">
        <f t="shared" si="33"/>
        <v>0</v>
      </c>
      <c r="AE74" s="11">
        <f t="shared" si="33"/>
        <v>35</v>
      </c>
      <c r="AF74" s="11">
        <f>AF69-AF73-AF67</f>
        <v>780</v>
      </c>
      <c r="AG74" s="12"/>
      <c r="AH74" s="17"/>
      <c r="AI74" s="8"/>
      <c r="AJ74" s="17"/>
    </row>
    <row r="75" spans="1:35" s="5" customFormat="1" ht="15.75" customHeight="1">
      <c r="A75" s="11" t="s">
        <v>59</v>
      </c>
      <c r="B75" s="9"/>
      <c r="C75" s="10"/>
      <c r="D75" s="10"/>
      <c r="E75" s="10"/>
      <c r="F75" s="10"/>
      <c r="G75" s="10"/>
      <c r="H75" s="10"/>
      <c r="I75" s="10"/>
      <c r="J75" s="10"/>
      <c r="K75" s="11"/>
      <c r="L75" s="11">
        <f>L31+L51+L61</f>
        <v>1340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>
        <f>X31+X51+X61</f>
        <v>1374</v>
      </c>
      <c r="Y75" s="11"/>
      <c r="Z75" s="11"/>
      <c r="AA75" s="11"/>
      <c r="AB75" s="11"/>
      <c r="AC75" s="11"/>
      <c r="AD75" s="11"/>
      <c r="AE75" s="11"/>
      <c r="AF75" s="11">
        <f>AF31+AF51+AF61</f>
        <v>199</v>
      </c>
      <c r="AG75" s="12"/>
      <c r="AH75" s="12"/>
      <c r="AI75" s="8"/>
    </row>
    <row r="76" spans="1:36" s="5" customFormat="1" ht="15.75" customHeight="1">
      <c r="A76" s="11" t="s">
        <v>60</v>
      </c>
      <c r="B76" s="9"/>
      <c r="C76" s="10"/>
      <c r="D76" s="10"/>
      <c r="E76" s="10"/>
      <c r="F76" s="10"/>
      <c r="G76" s="10"/>
      <c r="H76" s="10"/>
      <c r="I76" s="10"/>
      <c r="J76" s="10"/>
      <c r="K76" s="11"/>
      <c r="L76" s="11">
        <f>L69-L75</f>
        <v>6569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>
        <f>X69-X75</f>
        <v>6966</v>
      </c>
      <c r="Y76" s="11"/>
      <c r="Z76" s="11"/>
      <c r="AA76" s="11"/>
      <c r="AB76" s="11"/>
      <c r="AC76" s="11"/>
      <c r="AD76" s="11"/>
      <c r="AE76" s="11"/>
      <c r="AF76" s="11">
        <f>AF69-AF75</f>
        <v>1072</v>
      </c>
      <c r="AG76" s="12"/>
      <c r="AH76" s="12"/>
      <c r="AI76" s="8"/>
      <c r="AJ76" s="8"/>
    </row>
    <row r="77" spans="1:36" s="5" customFormat="1" ht="15.75" customHeight="1">
      <c r="A77" s="14"/>
      <c r="B77" s="14"/>
      <c r="C77" s="14"/>
      <c r="D77" s="14"/>
      <c r="E77" s="15"/>
      <c r="F77" s="16"/>
      <c r="G77" s="14"/>
      <c r="H77" s="14"/>
      <c r="I77" s="14"/>
      <c r="J77" s="14"/>
      <c r="K77" s="8"/>
      <c r="L77" s="15"/>
      <c r="M77" s="8"/>
      <c r="N77" s="16"/>
      <c r="O77" s="16"/>
      <c r="P77" s="16"/>
      <c r="Q77" s="16"/>
      <c r="R77" s="16"/>
      <c r="S77" s="16"/>
      <c r="T77" s="16"/>
      <c r="U77" s="10"/>
      <c r="V77" s="10"/>
      <c r="W77" s="11"/>
      <c r="X77" s="11"/>
      <c r="Y77" s="10"/>
      <c r="Z77" s="10"/>
      <c r="AA77" s="10"/>
      <c r="AB77" s="10"/>
      <c r="AC77" s="10"/>
      <c r="AD77" s="10"/>
      <c r="AE77" s="11"/>
      <c r="AF77" s="11"/>
      <c r="AG77" s="12"/>
      <c r="AH77" s="12"/>
      <c r="AI77" s="8"/>
      <c r="AJ77" s="8"/>
    </row>
    <row r="78" spans="1:36" s="5" customFormat="1" ht="15.75" customHeight="1">
      <c r="A78" s="9"/>
      <c r="B78" s="9"/>
      <c r="C78" s="10"/>
      <c r="D78" s="10"/>
      <c r="E78" s="10"/>
      <c r="F78" s="10"/>
      <c r="G78" s="10"/>
      <c r="H78" s="10"/>
      <c r="I78" s="10"/>
      <c r="J78" s="10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1"/>
      <c r="X78" s="11"/>
      <c r="Y78" s="10"/>
      <c r="Z78" s="10"/>
      <c r="AA78" s="10"/>
      <c r="AB78" s="10"/>
      <c r="AC78" s="10"/>
      <c r="AD78" s="10"/>
      <c r="AE78" s="11"/>
      <c r="AF78" s="11"/>
      <c r="AG78" s="12"/>
      <c r="AH78" s="12"/>
      <c r="AI78" s="8"/>
      <c r="AJ78" s="8"/>
    </row>
    <row r="79" spans="1:36" s="5" customFormat="1" ht="15.75" customHeight="1">
      <c r="A79" s="9"/>
      <c r="B79" s="9"/>
      <c r="C79" s="10"/>
      <c r="D79" s="10"/>
      <c r="E79" s="10"/>
      <c r="F79" s="10"/>
      <c r="G79" s="10"/>
      <c r="H79" s="10"/>
      <c r="I79" s="10"/>
      <c r="J79" s="10"/>
      <c r="K79" s="11"/>
      <c r="L79" s="32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1"/>
      <c r="X79" s="11"/>
      <c r="Y79" s="10"/>
      <c r="Z79" s="10"/>
      <c r="AA79" s="10"/>
      <c r="AB79" s="10"/>
      <c r="AC79" s="10"/>
      <c r="AD79" s="10"/>
      <c r="AE79" s="11"/>
      <c r="AF79" s="11"/>
      <c r="AG79" s="12"/>
      <c r="AH79" s="12"/>
      <c r="AI79" s="8"/>
      <c r="AJ79" s="8"/>
    </row>
    <row r="80" spans="1:36" ht="15.75" customHeight="1">
      <c r="A80" s="18"/>
      <c r="B80" s="9"/>
      <c r="C80" s="9"/>
      <c r="D80" s="9"/>
      <c r="E80" s="9"/>
      <c r="F80" s="9"/>
      <c r="G80" s="9"/>
      <c r="H80" s="9"/>
      <c r="I80" s="9"/>
      <c r="J80" s="9"/>
      <c r="K80" s="11"/>
      <c r="L80" s="11"/>
      <c r="M80" s="9"/>
      <c r="N80" s="9"/>
      <c r="O80" s="9"/>
      <c r="P80" s="9"/>
      <c r="Q80" s="9"/>
      <c r="R80" s="9"/>
      <c r="S80" s="9"/>
      <c r="T80" s="9"/>
      <c r="U80" s="9"/>
      <c r="V80" s="9"/>
      <c r="W80" s="13"/>
      <c r="X80" s="13"/>
      <c r="Y80" s="10"/>
      <c r="Z80" s="10"/>
      <c r="AA80" s="10"/>
      <c r="AB80" s="10"/>
      <c r="AC80" s="10"/>
      <c r="AD80" s="10"/>
      <c r="AE80" s="10"/>
      <c r="AF80" s="10"/>
      <c r="AG80" s="12"/>
      <c r="AH80" s="12"/>
      <c r="AI80" s="9"/>
      <c r="AJ80" s="9"/>
    </row>
    <row r="81" spans="1:3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11"/>
      <c r="L81" s="11"/>
      <c r="M81" s="9"/>
      <c r="N81" s="9"/>
      <c r="O81" s="9"/>
      <c r="P81" s="9"/>
      <c r="Q81" s="9"/>
      <c r="R81" s="9"/>
      <c r="S81" s="9"/>
      <c r="T81" s="9"/>
      <c r="U81" s="9"/>
      <c r="V81" s="9"/>
      <c r="W81" s="13"/>
      <c r="X81" s="13"/>
      <c r="Y81" s="10"/>
      <c r="Z81" s="10"/>
      <c r="AA81" s="10"/>
      <c r="AB81" s="10"/>
      <c r="AC81" s="10"/>
      <c r="AD81" s="10"/>
      <c r="AE81" s="10"/>
      <c r="AF81" s="10"/>
      <c r="AG81" s="12"/>
      <c r="AH81" s="12"/>
      <c r="AI81" s="9"/>
      <c r="AJ81" s="9"/>
    </row>
    <row r="82" spans="1:36" ht="12.75">
      <c r="A82" s="19"/>
      <c r="B82" s="9"/>
      <c r="C82" s="10"/>
      <c r="D82" s="10"/>
      <c r="E82" s="10"/>
      <c r="F82" s="10"/>
      <c r="G82" s="10"/>
      <c r="H82" s="10"/>
      <c r="I82" s="10"/>
      <c r="J82" s="10"/>
      <c r="K82" s="11"/>
      <c r="L82" s="11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13"/>
      <c r="X82" s="13"/>
      <c r="Y82" s="10"/>
      <c r="Z82" s="10"/>
      <c r="AA82" s="10"/>
      <c r="AB82" s="10"/>
      <c r="AC82" s="10"/>
      <c r="AD82" s="10"/>
      <c r="AE82" s="10"/>
      <c r="AF82" s="10"/>
      <c r="AG82" s="12"/>
      <c r="AH82" s="12"/>
      <c r="AI82" s="9"/>
      <c r="AJ82" s="9"/>
    </row>
    <row r="83" spans="1:36" ht="12.75">
      <c r="A83" s="82"/>
      <c r="B83" s="9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21"/>
      <c r="AD83" s="21"/>
      <c r="AE83" s="82"/>
      <c r="AF83" s="82"/>
      <c r="AG83" s="76"/>
      <c r="AH83" s="74"/>
      <c r="AI83" s="9"/>
      <c r="AJ83" s="9"/>
    </row>
    <row r="84" spans="1:36" ht="12.75">
      <c r="A84" s="83"/>
      <c r="B84" s="9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22"/>
      <c r="AD84" s="22"/>
      <c r="AE84" s="83"/>
      <c r="AF84" s="83"/>
      <c r="AG84" s="75"/>
      <c r="AH84" s="75"/>
      <c r="AI84" s="9"/>
      <c r="AJ84" s="9"/>
    </row>
    <row r="85" spans="5:34" ht="12.75">
      <c r="E85" s="2"/>
      <c r="K85" s="6"/>
      <c r="L85" s="6"/>
      <c r="W85" s="6"/>
      <c r="X85" s="6"/>
      <c r="AG85" s="6"/>
      <c r="AH85" s="6"/>
    </row>
    <row r="86" ht="12.75">
      <c r="E86" s="2"/>
    </row>
    <row r="87" spans="1:5" ht="12.75">
      <c r="A87" s="7"/>
      <c r="E87" s="2"/>
    </row>
    <row r="88" spans="1:5" ht="12.75">
      <c r="A88" s="7"/>
      <c r="E88" s="2"/>
    </row>
  </sheetData>
  <sheetProtection/>
  <mergeCells count="54">
    <mergeCell ref="A72:B72"/>
    <mergeCell ref="M83:M84"/>
    <mergeCell ref="A5:A6"/>
    <mergeCell ref="S5:T5"/>
    <mergeCell ref="N83:N84"/>
    <mergeCell ref="R83:R84"/>
    <mergeCell ref="S83:S84"/>
    <mergeCell ref="A83:A84"/>
    <mergeCell ref="A71:B71"/>
    <mergeCell ref="K83:K84"/>
    <mergeCell ref="W1:AH1"/>
    <mergeCell ref="K5:L5"/>
    <mergeCell ref="M5:N5"/>
    <mergeCell ref="O5:P5"/>
    <mergeCell ref="W5:X5"/>
    <mergeCell ref="Y5:Z5"/>
    <mergeCell ref="Q5:R5"/>
    <mergeCell ref="U5:V5"/>
    <mergeCell ref="AF83:AF84"/>
    <mergeCell ref="C5:D5"/>
    <mergeCell ref="E5:F5"/>
    <mergeCell ref="G5:H5"/>
    <mergeCell ref="I5:J5"/>
    <mergeCell ref="J83:J84"/>
    <mergeCell ref="C83:C84"/>
    <mergeCell ref="D83:D84"/>
    <mergeCell ref="E83:E84"/>
    <mergeCell ref="AI5:AI6"/>
    <mergeCell ref="AA5:AB5"/>
    <mergeCell ref="AE5:AF5"/>
    <mergeCell ref="AG5:AH5"/>
    <mergeCell ref="AC5:AD5"/>
    <mergeCell ref="F83:F84"/>
    <mergeCell ref="G83:G84"/>
    <mergeCell ref="H83:H84"/>
    <mergeCell ref="I83:I84"/>
    <mergeCell ref="AE83:AE84"/>
    <mergeCell ref="AA83:AA84"/>
    <mergeCell ref="L83:L84"/>
    <mergeCell ref="Q83:Q84"/>
    <mergeCell ref="Z83:Z84"/>
    <mergeCell ref="Y83:Y84"/>
    <mergeCell ref="O83:O84"/>
    <mergeCell ref="P83:P84"/>
    <mergeCell ref="AM5:AM6"/>
    <mergeCell ref="AN5:AN6"/>
    <mergeCell ref="AH83:AH84"/>
    <mergeCell ref="T83:T84"/>
    <mergeCell ref="AG83:AG84"/>
    <mergeCell ref="AB83:AB84"/>
    <mergeCell ref="U83:U84"/>
    <mergeCell ref="V83:V84"/>
    <mergeCell ref="W83:W84"/>
    <mergeCell ref="X83:X84"/>
  </mergeCells>
  <printOptions/>
  <pageMargins left="0.7086614173228347" right="0.15748031496062992" top="0.2755905511811024" bottom="0.15748031496062992" header="0.31496062992125984" footer="0.2362204724409449"/>
  <pageSetup fitToHeight="1" fitToWidth="1" horizontalDpi="600" verticalDpi="600" orientation="landscape" paperSize="9" scale="48" r:id="rId1"/>
  <rowBreaks count="2" manualBreakCount="2">
    <brk id="72" max="37" man="1"/>
    <brk id="75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Engineer</cp:lastModifiedBy>
  <cp:lastPrinted>2018-02-08T12:06:33Z</cp:lastPrinted>
  <dcterms:created xsi:type="dcterms:W3CDTF">1996-10-08T23:32:33Z</dcterms:created>
  <dcterms:modified xsi:type="dcterms:W3CDTF">2018-02-14T04:01:40Z</dcterms:modified>
  <cp:category/>
  <cp:version/>
  <cp:contentType/>
  <cp:contentStatus/>
</cp:coreProperties>
</file>